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2024\Regional\Eventos Regionais\EVENTOS 2024\SALVADOR\Beach Tênnis\"/>
    </mc:Choice>
  </mc:AlternateContent>
  <bookViews>
    <workbookView xWindow="0" yWindow="0" windowWidth="23040" windowHeight="9192" tabRatio="664" firstSheet="1" activeTab="1"/>
  </bookViews>
  <sheets>
    <sheet name="PROJETO BASE" sheetId="9" state="hidden" r:id="rId1"/>
    <sheet name="ouro" sheetId="22" r:id="rId2"/>
    <sheet name="prata" sheetId="23" r:id="rId3"/>
    <sheet name="bronze" sheetId="24" r:id="rId4"/>
  </sheets>
  <externalReferences>
    <externalReference r:id="rId5"/>
  </externalReference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62913"/>
</workbook>
</file>

<file path=xl/calcChain.xml><?xml version="1.0" encoding="utf-8"?>
<calcChain xmlns="http://schemas.openxmlformats.org/spreadsheetml/2006/main">
  <c r="K13" i="24" l="1"/>
  <c r="K13" i="23"/>
  <c r="K13" i="22"/>
  <c r="K12" i="24"/>
  <c r="K14" i="24" s="1"/>
  <c r="K16" i="24" s="1"/>
  <c r="K11" i="24"/>
  <c r="G14" i="24"/>
  <c r="K12" i="23"/>
  <c r="K11" i="23"/>
  <c r="K14" i="23" s="1"/>
  <c r="K16" i="23" s="1"/>
  <c r="G14" i="22"/>
  <c r="K12" i="22"/>
  <c r="K11" i="22"/>
  <c r="K14" i="22" s="1"/>
  <c r="K16" i="22" s="1"/>
  <c r="E30" i="24"/>
  <c r="F29" i="24"/>
  <c r="G29" i="24" s="1"/>
  <c r="F28" i="24"/>
  <c r="G28" i="24"/>
  <c r="F27" i="24"/>
  <c r="G27" i="24"/>
  <c r="F26" i="24"/>
  <c r="G26" i="24"/>
  <c r="F25" i="24"/>
  <c r="G25" i="24"/>
  <c r="F24" i="24"/>
  <c r="G24" i="24"/>
  <c r="F23" i="24"/>
  <c r="G23" i="24"/>
  <c r="F22" i="24"/>
  <c r="G22" i="24"/>
  <c r="F21" i="24"/>
  <c r="G21" i="24"/>
  <c r="F20" i="24"/>
  <c r="F30" i="24" s="1"/>
  <c r="G20" i="24"/>
  <c r="G30" i="24" s="1"/>
  <c r="F19" i="24"/>
  <c r="G14" i="23"/>
  <c r="E32" i="23"/>
  <c r="F31" i="23"/>
  <c r="G31" i="23"/>
  <c r="F30" i="23"/>
  <c r="G30" i="23"/>
  <c r="F29" i="23"/>
  <c r="G29" i="23"/>
  <c r="F28" i="23"/>
  <c r="G28" i="23"/>
  <c r="F27" i="23"/>
  <c r="G27" i="23"/>
  <c r="F26" i="23"/>
  <c r="G26" i="23"/>
  <c r="F25" i="23"/>
  <c r="G25" i="23"/>
  <c r="F24" i="23"/>
  <c r="G24" i="23"/>
  <c r="F23" i="23"/>
  <c r="G23" i="23"/>
  <c r="F22" i="23"/>
  <c r="F32" i="23" s="1"/>
  <c r="G22" i="23"/>
  <c r="F21" i="23"/>
  <c r="G21" i="23"/>
  <c r="E32" i="22"/>
  <c r="G31" i="22"/>
  <c r="F31" i="22"/>
  <c r="F30" i="22"/>
  <c r="G30" i="22"/>
  <c r="F29" i="22"/>
  <c r="G29" i="22" s="1"/>
  <c r="F28" i="22"/>
  <c r="G28" i="22"/>
  <c r="F27" i="22"/>
  <c r="G27" i="22" s="1"/>
  <c r="F26" i="22"/>
  <c r="G26" i="22"/>
  <c r="F25" i="22"/>
  <c r="G25" i="22" s="1"/>
  <c r="F24" i="22"/>
  <c r="G24" i="22"/>
  <c r="F23" i="22"/>
  <c r="G23" i="22" s="1"/>
  <c r="F22" i="22"/>
  <c r="G22" i="22"/>
  <c r="F21" i="22"/>
  <c r="G21" i="22" s="1"/>
  <c r="K20" i="9"/>
  <c r="K18" i="9"/>
  <c r="K14" i="9"/>
  <c r="K13" i="9"/>
  <c r="K12" i="9"/>
  <c r="K11" i="9"/>
  <c r="G23" i="9"/>
  <c r="E43" i="9"/>
  <c r="K21" i="9"/>
  <c r="K19" i="9"/>
  <c r="K17" i="9"/>
  <c r="K16" i="9"/>
  <c r="K15" i="9"/>
  <c r="F42" i="9"/>
  <c r="G42" i="9"/>
  <c r="F41" i="9"/>
  <c r="G41" i="9" s="1"/>
  <c r="F40" i="9"/>
  <c r="G40" i="9"/>
  <c r="F39" i="9"/>
  <c r="G39" i="9" s="1"/>
  <c r="F38" i="9"/>
  <c r="G38" i="9"/>
  <c r="F37" i="9"/>
  <c r="G37" i="9" s="1"/>
  <c r="F36" i="9"/>
  <c r="G36" i="9"/>
  <c r="F35" i="9"/>
  <c r="G35" i="9" s="1"/>
  <c r="F34" i="9"/>
  <c r="G34" i="9"/>
  <c r="F33" i="9"/>
  <c r="F43" i="9" s="1"/>
  <c r="G19" i="24"/>
  <c r="G32" i="23"/>
  <c r="G32" i="22" l="1"/>
  <c r="G33" i="9"/>
  <c r="F32" i="22"/>
  <c r="G43" i="9" l="1"/>
  <c r="K22" i="9"/>
  <c r="K23" i="9" s="1"/>
  <c r="K26" i="9" s="1"/>
  <c r="K28" i="9" s="1"/>
  <c r="K30" i="9" s="1"/>
  <c r="J22" i="9"/>
</calcChain>
</file>

<file path=xl/sharedStrings.xml><?xml version="1.0" encoding="utf-8"?>
<sst xmlns="http://schemas.openxmlformats.org/spreadsheetml/2006/main" count="331" uniqueCount="70">
  <si>
    <t>PROGRAMA</t>
  </si>
  <si>
    <t>CONVERSÃO</t>
  </si>
  <si>
    <t>R$
UNITÁRIO</t>
  </si>
  <si>
    <t>R$
TOTAL</t>
  </si>
  <si>
    <t>PERÍODO</t>
  </si>
  <si>
    <t>Total</t>
  </si>
  <si>
    <t>ESQUEMA COMERCIAL POR PROGRAMA</t>
  </si>
  <si>
    <t>Nº DE INSERÇÕES NO PERÍODO</t>
  </si>
  <si>
    <t>Emissora</t>
  </si>
  <si>
    <t>Período:</t>
  </si>
  <si>
    <t>SECUNDAGEM</t>
  </si>
  <si>
    <t>BASE DE PREÇOS UNITÁRIO</t>
  </si>
  <si>
    <t>Praça:</t>
  </si>
  <si>
    <t>Salvador</t>
  </si>
  <si>
    <t>Bahia no Ar</t>
  </si>
  <si>
    <t>RecordTV Itapoan</t>
  </si>
  <si>
    <t>Proposta:</t>
  </si>
  <si>
    <t>ENTREGA COMERCIAL</t>
  </si>
  <si>
    <t>Assinatura de 5” Patrocinada</t>
  </si>
  <si>
    <t>5"</t>
  </si>
  <si>
    <t>Insert de Vídeo animado 5”</t>
  </si>
  <si>
    <t>30"</t>
  </si>
  <si>
    <t>Merchandising  Videowall 60”</t>
  </si>
  <si>
    <t>60"</t>
  </si>
  <si>
    <t>Abril 2020</t>
  </si>
  <si>
    <t>Balanço Geral BA</t>
  </si>
  <si>
    <t>Cidade Alerta BA</t>
  </si>
  <si>
    <t>BA Record</t>
  </si>
  <si>
    <t>Abr/2020</t>
  </si>
  <si>
    <t>PROGRAMAÇÃO</t>
  </si>
  <si>
    <t>DIA</t>
  </si>
  <si>
    <t xml:space="preserve">SEC. </t>
  </si>
  <si>
    <t>INS</t>
  </si>
  <si>
    <t>VL. UNITÁRIO</t>
  </si>
  <si>
    <t>SEG/SEX</t>
  </si>
  <si>
    <t>BAHIA NO AR</t>
  </si>
  <si>
    <t>FALA BRASIL</t>
  </si>
  <si>
    <t>HOJE EM DIA</t>
  </si>
  <si>
    <t>BALANÇO GERAL BA</t>
  </si>
  <si>
    <t>NOVELA DA TARDE 1</t>
  </si>
  <si>
    <t>CIDADE ALERTA BAHIA</t>
  </si>
  <si>
    <t xml:space="preserve">JORNAL DA RECORD </t>
  </si>
  <si>
    <t>BA RECORD</t>
  </si>
  <si>
    <t xml:space="preserve">NOVELA 2 </t>
  </si>
  <si>
    <t>SAB</t>
  </si>
  <si>
    <t>CINE AVENTURA</t>
  </si>
  <si>
    <t>Comercial de apoio</t>
  </si>
  <si>
    <t>Comercial de 30</t>
  </si>
  <si>
    <t>Grade determinada</t>
  </si>
  <si>
    <t>VALOR TOTAL</t>
  </si>
  <si>
    <t>NOVELA DA TARDE 2</t>
  </si>
  <si>
    <t>QUADRO RESUMO</t>
  </si>
  <si>
    <t>Valor da Mídia</t>
  </si>
  <si>
    <t>DESCONTO %</t>
  </si>
  <si>
    <t>VLR NEGOCIADO</t>
  </si>
  <si>
    <t>Valor total</t>
  </si>
  <si>
    <t>Custo de Produção</t>
  </si>
  <si>
    <t>COMO ANDA SEU NEGOCIO</t>
  </si>
  <si>
    <t>Chamada de envolvimento VH de 5” Patrocinada</t>
  </si>
  <si>
    <t>Desconto%</t>
  </si>
  <si>
    <t>Tota Negociado</t>
  </si>
  <si>
    <t>Assinatura de 5" da marca do anunciante</t>
  </si>
  <si>
    <t>Record Bahia</t>
  </si>
  <si>
    <t>ENTREGA COMERCIAL - RECORD BAHIA</t>
  </si>
  <si>
    <t>Rotativo na programação</t>
  </si>
  <si>
    <t xml:space="preserve">*Valores referentes à tabela de preços de Outubro de 2023. 
</t>
  </si>
  <si>
    <t>Beach Tennis</t>
  </si>
  <si>
    <t>Fevereiro</t>
  </si>
  <si>
    <t>VT Comercial 30"</t>
  </si>
  <si>
    <t>Obs.: Toda entrega/valoração que consta nesta planilha foi elaborada direto pela emissora local, sendo assim, caso haja alguma questão/dúvida/alteração, a mesma deverá ser consultada.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</si>
</sst>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5" formatCode="_(* #,##0_);_(* \(#,##0\);_(* &quot;-&quot;_);_(@_)"/>
    <numFmt numFmtId="176" formatCode="_(&quot;R$ &quot;* #,##0.00_);_(&quot;R$ &quot;* \(#,##0.00\);_(&quot;R$ &quot;* &quot;-&quot;??_);_(@_)"/>
    <numFmt numFmtId="177" formatCode="_(* #,##0.00_);_(* \(#,##0.00\);_(* &quot;-&quot;??_);_(@_)"/>
    <numFmt numFmtId="192" formatCode="0.000"/>
  </numFmts>
  <fonts count="24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7">
    <xf numFmtId="0" fontId="0" fillId="0" borderId="0"/>
    <xf numFmtId="176" fontId="5" fillId="0" borderId="0" applyFont="0" applyFill="0" applyBorder="0" applyAlignment="0" applyProtection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110">
    <xf numFmtId="0" fontId="0" fillId="0" borderId="0" xfId="0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4" fontId="7" fillId="0" borderId="2" xfId="6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/>
    </xf>
    <xf numFmtId="0" fontId="7" fillId="0" borderId="2" xfId="2" applyFont="1" applyBorder="1" applyAlignment="1">
      <alignment horizontal="center" vertical="center"/>
    </xf>
    <xf numFmtId="3" fontId="8" fillId="3" borderId="2" xfId="2" applyNumberFormat="1" applyFont="1" applyFill="1" applyBorder="1" applyAlignment="1">
      <alignment horizontal="center" vertical="center"/>
    </xf>
    <xf numFmtId="192" fontId="8" fillId="3" borderId="3" xfId="2" applyNumberFormat="1" applyFont="1" applyFill="1" applyBorder="1" applyAlignment="1">
      <alignment vertical="center"/>
    </xf>
    <xf numFmtId="4" fontId="8" fillId="3" borderId="2" xfId="2" applyNumberFormat="1" applyFont="1" applyFill="1" applyBorder="1" applyAlignment="1">
      <alignment horizontal="center" vertical="center"/>
    </xf>
    <xf numFmtId="177" fontId="9" fillId="3" borderId="4" xfId="6" applyFont="1" applyFill="1" applyBorder="1" applyAlignment="1">
      <alignment vertical="center"/>
    </xf>
    <xf numFmtId="4" fontId="10" fillId="0" borderId="2" xfId="6" applyNumberFormat="1" applyFont="1" applyBorder="1" applyAlignment="1">
      <alignment horizontal="center" vertical="center"/>
    </xf>
    <xf numFmtId="192" fontId="8" fillId="3" borderId="5" xfId="2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6" xfId="0" applyFont="1" applyFill="1" applyBorder="1" applyAlignment="1">
      <alignment horizontal="center"/>
    </xf>
    <xf numFmtId="0" fontId="7" fillId="0" borderId="2" xfId="2" applyFont="1" applyBorder="1" applyAlignment="1">
      <alignment horizontal="left" vertical="center" wrapText="1"/>
    </xf>
    <xf numFmtId="177" fontId="7" fillId="4" borderId="3" xfId="6" applyFont="1" applyFill="1" applyBorder="1" applyAlignment="1">
      <alignment horizontal="left" vertical="center"/>
    </xf>
    <xf numFmtId="177" fontId="7" fillId="4" borderId="5" xfId="6" applyFont="1" applyFill="1" applyBorder="1" applyAlignment="1">
      <alignment horizontal="left" vertical="center"/>
    </xf>
    <xf numFmtId="0" fontId="7" fillId="4" borderId="2" xfId="2" applyFont="1" applyFill="1" applyBorder="1" applyAlignment="1">
      <alignment horizontal="left" vertical="center" wrapText="1"/>
    </xf>
    <xf numFmtId="0" fontId="7" fillId="4" borderId="2" xfId="2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/>
    </xf>
    <xf numFmtId="4" fontId="10" fillId="4" borderId="2" xfId="6" applyNumberFormat="1" applyFont="1" applyFill="1" applyBorder="1" applyAlignment="1">
      <alignment horizontal="center" vertical="center"/>
    </xf>
    <xf numFmtId="4" fontId="7" fillId="4" borderId="2" xfId="6" applyNumberFormat="1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left" vertical="center"/>
    </xf>
    <xf numFmtId="0" fontId="11" fillId="5" borderId="0" xfId="0" applyFont="1" applyFill="1" applyAlignment="1">
      <alignment vertical="center"/>
    </xf>
    <xf numFmtId="0" fontId="11" fillId="5" borderId="0" xfId="0" applyFont="1" applyFill="1" applyBorder="1" applyAlignment="1">
      <alignment vertical="center"/>
    </xf>
    <xf numFmtId="177" fontId="7" fillId="0" borderId="3" xfId="6" applyFont="1" applyBorder="1" applyAlignment="1">
      <alignment horizontal="left" vertical="center"/>
    </xf>
    <xf numFmtId="177" fontId="7" fillId="0" borderId="5" xfId="6" applyFont="1" applyBorder="1" applyAlignment="1">
      <alignment horizontal="left" vertical="center"/>
    </xf>
    <xf numFmtId="4" fontId="11" fillId="5" borderId="0" xfId="0" applyNumberFormat="1" applyFont="1" applyFill="1" applyAlignment="1">
      <alignment vertical="center"/>
    </xf>
    <xf numFmtId="0" fontId="13" fillId="5" borderId="0" xfId="0" applyFont="1" applyFill="1" applyBorder="1" applyAlignment="1">
      <alignment vertical="center"/>
    </xf>
    <xf numFmtId="0" fontId="13" fillId="5" borderId="7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177" fontId="2" fillId="5" borderId="1" xfId="6" applyFont="1" applyFill="1" applyBorder="1" applyAlignment="1">
      <alignment horizontal="center"/>
    </xf>
    <xf numFmtId="0" fontId="3" fillId="5" borderId="1" xfId="2" applyFont="1" applyFill="1" applyBorder="1" applyAlignment="1">
      <alignment vertic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3" fontId="1" fillId="5" borderId="1" xfId="5" applyNumberFormat="1" applyFont="1" applyFill="1" applyBorder="1" applyAlignment="1">
      <alignment horizontal="center" vertical="center"/>
    </xf>
    <xf numFmtId="177" fontId="1" fillId="5" borderId="1" xfId="6" applyFont="1" applyFill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3" fontId="1" fillId="0" borderId="1" xfId="5" applyNumberFormat="1" applyFont="1" applyFill="1" applyBorder="1" applyAlignment="1">
      <alignment horizontal="center" vertical="center"/>
    </xf>
    <xf numFmtId="177" fontId="1" fillId="0" borderId="1" xfId="6" applyFont="1" applyFill="1" applyBorder="1" applyAlignment="1">
      <alignment horizontal="center" vertical="center"/>
    </xf>
    <xf numFmtId="175" fontId="14" fillId="5" borderId="1" xfId="0" applyNumberFormat="1" applyFont="1" applyFill="1" applyBorder="1"/>
    <xf numFmtId="177" fontId="14" fillId="5" borderId="1" xfId="6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77" fontId="15" fillId="0" borderId="1" xfId="0" applyNumberFormat="1" applyFont="1" applyBorder="1" applyAlignment="1">
      <alignment vertical="center"/>
    </xf>
    <xf numFmtId="0" fontId="13" fillId="3" borderId="8" xfId="0" applyFont="1" applyFill="1" applyBorder="1" applyAlignment="1">
      <alignment horizontal="center" vertical="center"/>
    </xf>
    <xf numFmtId="176" fontId="13" fillId="3" borderId="8" xfId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9" fontId="11" fillId="0" borderId="8" xfId="4" applyFont="1" applyBorder="1" applyAlignment="1">
      <alignment horizontal="center" vertical="center"/>
    </xf>
    <xf numFmtId="176" fontId="11" fillId="0" borderId="8" xfId="1" applyFont="1" applyFill="1" applyBorder="1" applyAlignment="1">
      <alignment horizontal="center" vertical="center"/>
    </xf>
    <xf numFmtId="176" fontId="13" fillId="0" borderId="8" xfId="1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/>
    </xf>
    <xf numFmtId="4" fontId="10" fillId="5" borderId="2" xfId="6" applyNumberFormat="1" applyFont="1" applyFill="1" applyBorder="1" applyAlignment="1">
      <alignment horizontal="center" vertical="center"/>
    </xf>
    <xf numFmtId="4" fontId="7" fillId="5" borderId="2" xfId="6" applyNumberFormat="1" applyFont="1" applyFill="1" applyBorder="1" applyAlignment="1">
      <alignment horizontal="center" vertical="center"/>
    </xf>
    <xf numFmtId="192" fontId="8" fillId="3" borderId="9" xfId="2" applyNumberFormat="1" applyFont="1" applyFill="1" applyBorder="1" applyAlignment="1">
      <alignment vertical="center"/>
    </xf>
    <xf numFmtId="3" fontId="8" fillId="3" borderId="10" xfId="2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192" fontId="8" fillId="3" borderId="11" xfId="2" applyNumberFormat="1" applyFont="1" applyFill="1" applyBorder="1" applyAlignment="1">
      <alignment vertical="center"/>
    </xf>
    <xf numFmtId="177" fontId="7" fillId="5" borderId="3" xfId="6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177" fontId="11" fillId="5" borderId="0" xfId="6" applyFont="1" applyFill="1" applyAlignment="1">
      <alignment vertical="center"/>
    </xf>
    <xf numFmtId="3" fontId="8" fillId="3" borderId="12" xfId="2" applyNumberFormat="1" applyFont="1" applyFill="1" applyBorder="1" applyAlignment="1">
      <alignment horizontal="center" vertical="center"/>
    </xf>
    <xf numFmtId="4" fontId="8" fillId="3" borderId="12" xfId="2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vertical="center"/>
    </xf>
    <xf numFmtId="43" fontId="17" fillId="5" borderId="1" xfId="0" applyNumberFormat="1" applyFont="1" applyFill="1" applyBorder="1" applyAlignment="1">
      <alignment vertical="center"/>
    </xf>
    <xf numFmtId="192" fontId="12" fillId="5" borderId="6" xfId="0" applyNumberFormat="1" applyFont="1" applyFill="1" applyBorder="1" applyAlignment="1">
      <alignment horizontal="center" vertical="center"/>
    </xf>
    <xf numFmtId="2" fontId="12" fillId="5" borderId="6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vertical="center"/>
    </xf>
    <xf numFmtId="0" fontId="19" fillId="7" borderId="1" xfId="0" applyFont="1" applyFill="1" applyBorder="1" applyAlignment="1">
      <alignment vertical="center"/>
    </xf>
    <xf numFmtId="0" fontId="17" fillId="7" borderId="1" xfId="0" applyFont="1" applyFill="1" applyBorder="1" applyAlignment="1">
      <alignment vertical="center"/>
    </xf>
    <xf numFmtId="43" fontId="19" fillId="5" borderId="1" xfId="0" applyNumberFormat="1" applyFont="1" applyFill="1" applyBorder="1" applyAlignment="1">
      <alignment vertical="center"/>
    </xf>
    <xf numFmtId="9" fontId="20" fillId="5" borderId="1" xfId="4" applyFont="1" applyFill="1" applyBorder="1" applyAlignment="1">
      <alignment vertical="center"/>
    </xf>
    <xf numFmtId="9" fontId="15" fillId="5" borderId="1" xfId="4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13" xfId="2" quotePrefix="1" applyNumberFormat="1" applyFont="1" applyBorder="1" applyAlignment="1">
      <alignment horizontal="center" vertical="center" wrapText="1"/>
    </xf>
    <xf numFmtId="0" fontId="7" fillId="0" borderId="12" xfId="2" quotePrefix="1" applyNumberFormat="1" applyFont="1" applyBorder="1" applyAlignment="1">
      <alignment horizontal="center" vertical="center" wrapText="1"/>
    </xf>
    <xf numFmtId="177" fontId="7" fillId="0" borderId="3" xfId="6" applyFont="1" applyBorder="1" applyAlignment="1">
      <alignment horizontal="left" vertical="center"/>
    </xf>
    <xf numFmtId="177" fontId="7" fillId="0" borderId="5" xfId="6" applyFont="1" applyBorder="1" applyAlignment="1">
      <alignment horizontal="left" vertical="center"/>
    </xf>
    <xf numFmtId="0" fontId="8" fillId="3" borderId="3" xfId="2" applyFont="1" applyFill="1" applyBorder="1" applyAlignment="1">
      <alignment horizontal="left" vertical="center"/>
    </xf>
    <xf numFmtId="0" fontId="8" fillId="3" borderId="14" xfId="2" applyFont="1" applyFill="1" applyBorder="1" applyAlignment="1">
      <alignment horizontal="left" vertical="center"/>
    </xf>
    <xf numFmtId="0" fontId="8" fillId="3" borderId="5" xfId="2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177" fontId="9" fillId="0" borderId="2" xfId="6" applyFont="1" applyBorder="1" applyAlignment="1">
      <alignment horizontal="left" vertical="center"/>
    </xf>
    <xf numFmtId="177" fontId="9" fillId="0" borderId="3" xfId="6" applyFont="1" applyBorder="1" applyAlignment="1">
      <alignment horizontal="left" vertical="center"/>
    </xf>
    <xf numFmtId="177" fontId="9" fillId="0" borderId="5" xfId="6" applyFont="1" applyBorder="1" applyAlignment="1">
      <alignment horizontal="left" vertical="center"/>
    </xf>
    <xf numFmtId="177" fontId="9" fillId="0" borderId="2" xfId="6" quotePrefix="1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left" vertical="center"/>
    </xf>
    <xf numFmtId="0" fontId="8" fillId="3" borderId="11" xfId="2" applyFont="1" applyFill="1" applyBorder="1" applyAlignment="1">
      <alignment horizontal="left" vertical="center"/>
    </xf>
    <xf numFmtId="0" fontId="8" fillId="3" borderId="15" xfId="2" applyFont="1" applyFill="1" applyBorder="1" applyAlignment="1">
      <alignment horizontal="left" vertical="center"/>
    </xf>
    <xf numFmtId="0" fontId="8" fillId="3" borderId="9" xfId="2" applyFont="1" applyFill="1" applyBorder="1" applyAlignment="1">
      <alignment horizontal="left" vertical="center"/>
    </xf>
    <xf numFmtId="177" fontId="22" fillId="5" borderId="2" xfId="6" applyFont="1" applyFill="1" applyBorder="1" applyAlignment="1">
      <alignment horizontal="left" vertical="center"/>
    </xf>
    <xf numFmtId="177" fontId="22" fillId="0" borderId="3" xfId="6" applyFont="1" applyBorder="1" applyAlignment="1">
      <alignment horizontal="left" vertical="center"/>
    </xf>
    <xf numFmtId="177" fontId="22" fillId="0" borderId="5" xfId="6" applyFont="1" applyBorder="1" applyAlignment="1">
      <alignment horizontal="left" vertical="center"/>
    </xf>
    <xf numFmtId="177" fontId="22" fillId="5" borderId="2" xfId="6" quotePrefix="1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/>
    </xf>
    <xf numFmtId="177" fontId="7" fillId="5" borderId="3" xfId="6" applyFont="1" applyFill="1" applyBorder="1" applyAlignment="1">
      <alignment horizontal="left" vertical="center"/>
    </xf>
    <xf numFmtId="177" fontId="7" fillId="5" borderId="5" xfId="6" applyFont="1" applyFill="1" applyBorder="1" applyAlignment="1">
      <alignment horizontal="left" vertical="center"/>
    </xf>
    <xf numFmtId="17" fontId="7" fillId="5" borderId="16" xfId="2" quotePrefix="1" applyNumberFormat="1" applyFont="1" applyFill="1" applyBorder="1" applyAlignment="1">
      <alignment horizontal="center" vertical="center" wrapText="1"/>
    </xf>
    <xf numFmtId="17" fontId="7" fillId="5" borderId="0" xfId="2" quotePrefix="1" applyNumberFormat="1" applyFont="1" applyFill="1" applyBorder="1" applyAlignment="1">
      <alignment horizontal="center" vertical="center" wrapText="1"/>
    </xf>
    <xf numFmtId="0" fontId="23" fillId="0" borderId="0" xfId="0" applyFont="1" applyAlignment="1"/>
  </cellXfs>
  <cellStyles count="7">
    <cellStyle name="Moeda" xfId="1" builtinId="4"/>
    <cellStyle name="Normal" xfId="0" builtinId="0"/>
    <cellStyle name="Normal 2" xfId="2"/>
    <cellStyle name="Normal 7" xfId="3"/>
    <cellStyle name="Porcentagem" xfId="4" builtinId="5"/>
    <cellStyle name="Separador de milhares 3" xfId="5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ogramacao%20Local\PROGRAMACAO%20PRACAS\Regiao%20Nordeste\Aracaju\Eventos\2010\Rede\sao%20joao%202010_Aracaj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ÃO JOÃ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O43"/>
  <sheetViews>
    <sheetView showGridLines="0" topLeftCell="B1" zoomScale="91" zoomScaleNormal="91" workbookViewId="0">
      <selection activeCell="C4" sqref="C4:D4"/>
    </sheetView>
  </sheetViews>
  <sheetFormatPr defaultColWidth="9.109375" defaultRowHeight="13.8" x14ac:dyDescent="0.25"/>
  <cols>
    <col min="1" max="1" width="3.5546875" style="25" customWidth="1"/>
    <col min="2" max="2" width="17" style="14" customWidth="1"/>
    <col min="3" max="3" width="20" style="14" customWidth="1"/>
    <col min="4" max="4" width="22.6640625" style="14" customWidth="1"/>
    <col min="5" max="5" width="32.6640625" style="14" bestFit="1" customWidth="1"/>
    <col min="6" max="6" width="15.5546875" style="14" bestFit="1" customWidth="1"/>
    <col min="7" max="7" width="17" style="14" bestFit="1" customWidth="1"/>
    <col min="8" max="8" width="10.88671875" style="14" bestFit="1" customWidth="1"/>
    <col min="9" max="9" width="22.109375" style="14" bestFit="1" customWidth="1"/>
    <col min="10" max="10" width="18.109375" style="14" bestFit="1" customWidth="1"/>
    <col min="11" max="11" width="14.33203125" style="14" bestFit="1" customWidth="1"/>
    <col min="12" max="12" width="14.33203125" style="25" bestFit="1" customWidth="1"/>
    <col min="13" max="13" width="17.109375" style="25" customWidth="1"/>
    <col min="14" max="14" width="18.33203125" style="25" customWidth="1"/>
    <col min="15" max="16384" width="9.109375" style="25"/>
  </cols>
  <sheetData>
    <row r="1" spans="2:15" ht="15.75" customHeight="1" x14ac:dyDescent="0.25"/>
    <row r="2" spans="2:15" ht="20.100000000000001" customHeight="1" x14ac:dyDescent="0.25">
      <c r="B2" s="11" t="s">
        <v>8</v>
      </c>
      <c r="C2" s="89" t="s">
        <v>15</v>
      </c>
      <c r="D2" s="89"/>
    </row>
    <row r="3" spans="2:15" ht="20.100000000000001" customHeight="1" x14ac:dyDescent="0.25">
      <c r="B3" s="11" t="s">
        <v>12</v>
      </c>
      <c r="C3" s="89" t="s">
        <v>13</v>
      </c>
      <c r="D3" s="89"/>
    </row>
    <row r="4" spans="2:15" ht="20.100000000000001" customHeight="1" x14ac:dyDescent="0.25">
      <c r="B4" s="11" t="s">
        <v>16</v>
      </c>
      <c r="C4" s="90" t="s">
        <v>57</v>
      </c>
      <c r="D4" s="91"/>
    </row>
    <row r="5" spans="2:15" ht="20.100000000000001" customHeight="1" x14ac:dyDescent="0.25">
      <c r="B5" s="11" t="s">
        <v>9</v>
      </c>
      <c r="C5" s="92" t="s">
        <v>24</v>
      </c>
      <c r="D5" s="92"/>
    </row>
    <row r="6" spans="2:15" ht="20.100000000000001" customHeight="1" x14ac:dyDescent="0.25">
      <c r="M6" s="26"/>
      <c r="N6" s="26"/>
      <c r="O6" s="26"/>
    </row>
    <row r="9" spans="2:15" ht="21" x14ac:dyDescent="0.25">
      <c r="B9" s="93" t="s">
        <v>17</v>
      </c>
      <c r="C9" s="93"/>
      <c r="D9" s="93"/>
      <c r="E9" s="93"/>
      <c r="F9" s="93"/>
      <c r="G9" s="93"/>
      <c r="H9" s="93"/>
      <c r="I9" s="93"/>
      <c r="J9" s="93"/>
      <c r="K9" s="93"/>
    </row>
    <row r="10" spans="2:15" ht="27.6" x14ac:dyDescent="0.25">
      <c r="B10" s="79" t="s">
        <v>0</v>
      </c>
      <c r="C10" s="80"/>
      <c r="D10" s="2" t="s">
        <v>4</v>
      </c>
      <c r="E10" s="2" t="s">
        <v>6</v>
      </c>
      <c r="F10" s="1" t="s">
        <v>10</v>
      </c>
      <c r="G10" s="3" t="s">
        <v>7</v>
      </c>
      <c r="H10" s="4" t="s">
        <v>1</v>
      </c>
      <c r="I10" s="2" t="s">
        <v>11</v>
      </c>
      <c r="J10" s="2" t="s">
        <v>2</v>
      </c>
      <c r="K10" s="2" t="s">
        <v>3</v>
      </c>
    </row>
    <row r="11" spans="2:15" ht="15.6" x14ac:dyDescent="0.3">
      <c r="B11" s="17" t="s">
        <v>14</v>
      </c>
      <c r="C11" s="18"/>
      <c r="D11" s="81" t="s">
        <v>28</v>
      </c>
      <c r="E11" s="19" t="s">
        <v>18</v>
      </c>
      <c r="F11" s="20" t="s">
        <v>19</v>
      </c>
      <c r="G11" s="21">
        <v>4</v>
      </c>
      <c r="H11" s="21">
        <v>0.375</v>
      </c>
      <c r="I11" s="17" t="s">
        <v>14</v>
      </c>
      <c r="J11" s="22">
        <v>4875</v>
      </c>
      <c r="K11" s="23">
        <f>G11*H11*J11</f>
        <v>7312.5</v>
      </c>
    </row>
    <row r="12" spans="2:15" ht="15.6" x14ac:dyDescent="0.3">
      <c r="B12" s="27" t="s">
        <v>25</v>
      </c>
      <c r="C12" s="28"/>
      <c r="D12" s="82"/>
      <c r="E12" s="16" t="s">
        <v>18</v>
      </c>
      <c r="F12" s="7" t="s">
        <v>19</v>
      </c>
      <c r="G12" s="15">
        <v>4</v>
      </c>
      <c r="H12" s="15">
        <v>0.375</v>
      </c>
      <c r="I12" s="27" t="s">
        <v>25</v>
      </c>
      <c r="J12" s="12">
        <v>6497</v>
      </c>
      <c r="K12" s="5">
        <f>G12*H12*J12</f>
        <v>9745.5</v>
      </c>
    </row>
    <row r="13" spans="2:15" ht="15.6" x14ac:dyDescent="0.3">
      <c r="B13" s="17" t="s">
        <v>26</v>
      </c>
      <c r="C13" s="18"/>
      <c r="D13" s="82"/>
      <c r="E13" s="19" t="s">
        <v>18</v>
      </c>
      <c r="F13" s="20" t="s">
        <v>19</v>
      </c>
      <c r="G13" s="21">
        <v>4</v>
      </c>
      <c r="H13" s="21">
        <v>0.375</v>
      </c>
      <c r="I13" s="17" t="s">
        <v>26</v>
      </c>
      <c r="J13" s="22">
        <v>5375</v>
      </c>
      <c r="K13" s="23">
        <f>G13*H13*J13</f>
        <v>8062.5</v>
      </c>
    </row>
    <row r="14" spans="2:15" ht="15.6" x14ac:dyDescent="0.3">
      <c r="B14" s="27" t="s">
        <v>27</v>
      </c>
      <c r="C14" s="28"/>
      <c r="D14" s="82"/>
      <c r="E14" s="16" t="s">
        <v>18</v>
      </c>
      <c r="F14" s="7" t="s">
        <v>19</v>
      </c>
      <c r="G14" s="15">
        <v>4</v>
      </c>
      <c r="H14" s="15">
        <v>0.375</v>
      </c>
      <c r="I14" s="27" t="s">
        <v>27</v>
      </c>
      <c r="J14" s="12">
        <v>5588</v>
      </c>
      <c r="K14" s="5">
        <f>G14*H14*J14</f>
        <v>8382</v>
      </c>
    </row>
    <row r="15" spans="2:15" ht="15.6" x14ac:dyDescent="0.3">
      <c r="B15" s="17" t="s">
        <v>14</v>
      </c>
      <c r="C15" s="18"/>
      <c r="D15" s="82"/>
      <c r="E15" s="19" t="s">
        <v>22</v>
      </c>
      <c r="F15" s="20" t="s">
        <v>23</v>
      </c>
      <c r="G15" s="21">
        <v>2</v>
      </c>
      <c r="H15" s="21">
        <v>1</v>
      </c>
      <c r="I15" s="17" t="s">
        <v>14</v>
      </c>
      <c r="J15" s="22">
        <v>12188</v>
      </c>
      <c r="K15" s="23">
        <f t="shared" ref="K15:K21" si="0">G15*H15*J15</f>
        <v>24376</v>
      </c>
    </row>
    <row r="16" spans="2:15" ht="15.6" x14ac:dyDescent="0.3">
      <c r="B16" s="27" t="s">
        <v>25</v>
      </c>
      <c r="C16" s="28"/>
      <c r="D16" s="82"/>
      <c r="E16" s="16" t="s">
        <v>22</v>
      </c>
      <c r="F16" s="7" t="s">
        <v>23</v>
      </c>
      <c r="G16" s="15">
        <v>2</v>
      </c>
      <c r="H16" s="15">
        <v>1</v>
      </c>
      <c r="I16" s="27" t="s">
        <v>25</v>
      </c>
      <c r="J16" s="12">
        <v>16243</v>
      </c>
      <c r="K16" s="5">
        <f t="shared" si="0"/>
        <v>32486</v>
      </c>
    </row>
    <row r="17" spans="2:12" ht="15.6" x14ac:dyDescent="0.3">
      <c r="B17" s="17" t="s">
        <v>26</v>
      </c>
      <c r="C17" s="18"/>
      <c r="D17" s="82"/>
      <c r="E17" s="19" t="s">
        <v>22</v>
      </c>
      <c r="F17" s="20" t="s">
        <v>23</v>
      </c>
      <c r="G17" s="21">
        <v>2</v>
      </c>
      <c r="H17" s="21">
        <v>1</v>
      </c>
      <c r="I17" s="17" t="s">
        <v>26</v>
      </c>
      <c r="J17" s="22">
        <v>13438</v>
      </c>
      <c r="K17" s="23">
        <f t="shared" si="0"/>
        <v>26876</v>
      </c>
    </row>
    <row r="18" spans="2:12" ht="15.6" x14ac:dyDescent="0.3">
      <c r="B18" s="17" t="s">
        <v>14</v>
      </c>
      <c r="C18" s="18"/>
      <c r="D18" s="82"/>
      <c r="E18" s="24" t="s">
        <v>20</v>
      </c>
      <c r="F18" s="20" t="s">
        <v>19</v>
      </c>
      <c r="G18" s="21">
        <v>4</v>
      </c>
      <c r="H18" s="21">
        <v>0.375</v>
      </c>
      <c r="I18" s="17" t="s">
        <v>14</v>
      </c>
      <c r="J18" s="22">
        <v>4875</v>
      </c>
      <c r="K18" s="23">
        <f>G18*H18*J18</f>
        <v>7312.5</v>
      </c>
    </row>
    <row r="19" spans="2:12" ht="15.6" x14ac:dyDescent="0.3">
      <c r="B19" s="27" t="s">
        <v>25</v>
      </c>
      <c r="C19" s="28"/>
      <c r="D19" s="82"/>
      <c r="E19" s="6" t="s">
        <v>20</v>
      </c>
      <c r="F19" s="7" t="s">
        <v>19</v>
      </c>
      <c r="G19" s="15">
        <v>4</v>
      </c>
      <c r="H19" s="15">
        <v>0.375</v>
      </c>
      <c r="I19" s="27" t="s">
        <v>25</v>
      </c>
      <c r="J19" s="12">
        <v>6497</v>
      </c>
      <c r="K19" s="5">
        <f t="shared" si="0"/>
        <v>9745.5</v>
      </c>
    </row>
    <row r="20" spans="2:12" ht="15.6" x14ac:dyDescent="0.3">
      <c r="B20" s="17" t="s">
        <v>26</v>
      </c>
      <c r="C20" s="18"/>
      <c r="D20" s="82"/>
      <c r="E20" s="24" t="s">
        <v>20</v>
      </c>
      <c r="F20" s="20" t="s">
        <v>19</v>
      </c>
      <c r="G20" s="21">
        <v>4</v>
      </c>
      <c r="H20" s="21">
        <v>0.375</v>
      </c>
      <c r="I20" s="17" t="s">
        <v>26</v>
      </c>
      <c r="J20" s="22">
        <v>5375</v>
      </c>
      <c r="K20" s="23">
        <f>G20*H20*J20</f>
        <v>8062.5</v>
      </c>
    </row>
    <row r="21" spans="2:12" ht="15.6" x14ac:dyDescent="0.3">
      <c r="B21" s="27" t="s">
        <v>27</v>
      </c>
      <c r="C21" s="28"/>
      <c r="D21" s="82"/>
      <c r="E21" s="6" t="s">
        <v>20</v>
      </c>
      <c r="F21" s="7" t="s">
        <v>19</v>
      </c>
      <c r="G21" s="15">
        <v>0</v>
      </c>
      <c r="H21" s="15">
        <v>0.375</v>
      </c>
      <c r="I21" s="27" t="s">
        <v>27</v>
      </c>
      <c r="J21" s="12">
        <v>5588</v>
      </c>
      <c r="K21" s="5">
        <f t="shared" si="0"/>
        <v>0</v>
      </c>
    </row>
    <row r="22" spans="2:12" ht="15.6" x14ac:dyDescent="0.3">
      <c r="B22" s="83" t="s">
        <v>47</v>
      </c>
      <c r="C22" s="84"/>
      <c r="D22" s="82"/>
      <c r="E22" s="6" t="s">
        <v>46</v>
      </c>
      <c r="F22" s="7">
        <v>30</v>
      </c>
      <c r="G22" s="15">
        <v>15</v>
      </c>
      <c r="H22" s="15">
        <v>1</v>
      </c>
      <c r="I22" s="27" t="s">
        <v>48</v>
      </c>
      <c r="J22" s="12">
        <f>SUM(G33:G42)</f>
        <v>60229</v>
      </c>
      <c r="K22" s="5">
        <f>SUM(G33:G42)</f>
        <v>60229</v>
      </c>
    </row>
    <row r="23" spans="2:12" ht="18" x14ac:dyDescent="0.25">
      <c r="B23" s="85" t="s">
        <v>5</v>
      </c>
      <c r="C23" s="86"/>
      <c r="D23" s="86"/>
      <c r="E23" s="86"/>
      <c r="F23" s="87"/>
      <c r="G23" s="8">
        <f>SUM(G11:G22)</f>
        <v>49</v>
      </c>
      <c r="H23" s="9"/>
      <c r="I23" s="13"/>
      <c r="J23" s="8"/>
      <c r="K23" s="10">
        <f>SUM(K11:K22)</f>
        <v>202590</v>
      </c>
      <c r="L23" s="29"/>
    </row>
    <row r="25" spans="2:12" x14ac:dyDescent="0.25">
      <c r="J25" s="94" t="s">
        <v>51</v>
      </c>
      <c r="K25" s="94"/>
      <c r="L25" s="30"/>
    </row>
    <row r="26" spans="2:12" x14ac:dyDescent="0.25">
      <c r="J26" s="46" t="s">
        <v>52</v>
      </c>
      <c r="K26" s="47">
        <f>K23</f>
        <v>202590</v>
      </c>
      <c r="L26" s="30"/>
    </row>
    <row r="27" spans="2:12" x14ac:dyDescent="0.25">
      <c r="J27" s="48" t="s">
        <v>53</v>
      </c>
      <c r="K27" s="49"/>
      <c r="L27" s="30"/>
    </row>
    <row r="28" spans="2:12" x14ac:dyDescent="0.25">
      <c r="J28" s="48" t="s">
        <v>54</v>
      </c>
      <c r="K28" s="50">
        <f>K26-(K26*K27)</f>
        <v>202590</v>
      </c>
      <c r="L28" s="30"/>
    </row>
    <row r="29" spans="2:12" x14ac:dyDescent="0.25">
      <c r="J29" s="48" t="s">
        <v>56</v>
      </c>
      <c r="K29" s="51"/>
      <c r="L29" s="30"/>
    </row>
    <row r="30" spans="2:12" x14ac:dyDescent="0.25">
      <c r="J30" s="46" t="s">
        <v>55</v>
      </c>
      <c r="K30" s="47">
        <f>K28+K29</f>
        <v>202590</v>
      </c>
      <c r="L30" s="30"/>
    </row>
    <row r="31" spans="2:12" x14ac:dyDescent="0.25">
      <c r="J31" s="30"/>
      <c r="K31" s="30"/>
      <c r="L31" s="30"/>
    </row>
    <row r="32" spans="2:12" x14ac:dyDescent="0.25">
      <c r="B32" s="32" t="s">
        <v>29</v>
      </c>
      <c r="C32" s="32" t="s">
        <v>30</v>
      </c>
      <c r="D32" s="32" t="s">
        <v>31</v>
      </c>
      <c r="E32" s="32" t="s">
        <v>32</v>
      </c>
      <c r="F32" s="33" t="s">
        <v>33</v>
      </c>
      <c r="G32" s="44" t="s">
        <v>49</v>
      </c>
      <c r="J32" s="30"/>
      <c r="K32" s="30"/>
      <c r="L32" s="30"/>
    </row>
    <row r="33" spans="2:12" x14ac:dyDescent="0.25">
      <c r="B33" s="34" t="s">
        <v>35</v>
      </c>
      <c r="C33" s="35" t="s">
        <v>34</v>
      </c>
      <c r="D33" s="36" t="s">
        <v>21</v>
      </c>
      <c r="E33" s="37">
        <v>1</v>
      </c>
      <c r="F33" s="38">
        <f>4875</f>
        <v>4875</v>
      </c>
      <c r="G33" s="38">
        <f>E33*F33</f>
        <v>4875</v>
      </c>
      <c r="J33" s="30"/>
      <c r="K33" s="30"/>
      <c r="L33" s="30"/>
    </row>
    <row r="34" spans="2:12" x14ac:dyDescent="0.25">
      <c r="B34" s="34" t="s">
        <v>36</v>
      </c>
      <c r="C34" s="35" t="s">
        <v>34</v>
      </c>
      <c r="D34" s="36" t="s">
        <v>21</v>
      </c>
      <c r="E34" s="37">
        <v>2</v>
      </c>
      <c r="F34" s="38">
        <f>2784</f>
        <v>2784</v>
      </c>
      <c r="G34" s="38">
        <f t="shared" ref="G34:G42" si="1">E34*F34</f>
        <v>5568</v>
      </c>
      <c r="J34" s="30"/>
      <c r="K34" s="30"/>
      <c r="L34" s="30"/>
    </row>
    <row r="35" spans="2:12" x14ac:dyDescent="0.25">
      <c r="B35" s="34" t="s">
        <v>37</v>
      </c>
      <c r="C35" s="35" t="s">
        <v>34</v>
      </c>
      <c r="D35" s="36" t="s">
        <v>21</v>
      </c>
      <c r="E35" s="37">
        <v>3</v>
      </c>
      <c r="F35" s="38">
        <f>2371</f>
        <v>2371</v>
      </c>
      <c r="G35" s="38">
        <f t="shared" si="1"/>
        <v>7113</v>
      </c>
      <c r="J35" s="30"/>
      <c r="K35" s="30"/>
      <c r="L35" s="30"/>
    </row>
    <row r="36" spans="2:12" x14ac:dyDescent="0.25">
      <c r="B36" s="34" t="s">
        <v>38</v>
      </c>
      <c r="C36" s="35" t="s">
        <v>34</v>
      </c>
      <c r="D36" s="36" t="s">
        <v>21</v>
      </c>
      <c r="E36" s="37">
        <v>1</v>
      </c>
      <c r="F36" s="38">
        <f>6497</f>
        <v>6497</v>
      </c>
      <c r="G36" s="38">
        <f t="shared" si="1"/>
        <v>6497</v>
      </c>
      <c r="J36" s="30"/>
      <c r="K36" s="30"/>
      <c r="L36" s="30"/>
    </row>
    <row r="37" spans="2:12" x14ac:dyDescent="0.25">
      <c r="B37" s="34" t="s">
        <v>39</v>
      </c>
      <c r="C37" s="35" t="s">
        <v>34</v>
      </c>
      <c r="D37" s="36" t="s">
        <v>21</v>
      </c>
      <c r="E37" s="37">
        <v>2</v>
      </c>
      <c r="F37" s="38">
        <f>2543</f>
        <v>2543</v>
      </c>
      <c r="G37" s="38">
        <f t="shared" si="1"/>
        <v>5086</v>
      </c>
      <c r="J37" s="30"/>
      <c r="K37" s="30"/>
      <c r="L37" s="30"/>
    </row>
    <row r="38" spans="2:12" x14ac:dyDescent="0.25">
      <c r="B38" s="34" t="s">
        <v>40</v>
      </c>
      <c r="C38" s="35" t="s">
        <v>34</v>
      </c>
      <c r="D38" s="36" t="s">
        <v>21</v>
      </c>
      <c r="E38" s="37">
        <v>1</v>
      </c>
      <c r="F38" s="38">
        <f>5375</f>
        <v>5375</v>
      </c>
      <c r="G38" s="38">
        <f t="shared" si="1"/>
        <v>5375</v>
      </c>
      <c r="J38" s="30"/>
      <c r="K38" s="30"/>
      <c r="L38" s="30"/>
    </row>
    <row r="39" spans="2:12" x14ac:dyDescent="0.25">
      <c r="B39" s="34" t="s">
        <v>41</v>
      </c>
      <c r="C39" s="35" t="s">
        <v>34</v>
      </c>
      <c r="D39" s="36" t="s">
        <v>21</v>
      </c>
      <c r="E39" s="37">
        <v>1</v>
      </c>
      <c r="F39" s="38">
        <f>8496</f>
        <v>8496</v>
      </c>
      <c r="G39" s="38">
        <f t="shared" si="1"/>
        <v>8496</v>
      </c>
      <c r="J39" s="30"/>
      <c r="K39" s="30"/>
      <c r="L39" s="30"/>
    </row>
    <row r="40" spans="2:12" x14ac:dyDescent="0.25">
      <c r="B40" s="34" t="s">
        <v>42</v>
      </c>
      <c r="C40" s="35" t="s">
        <v>34</v>
      </c>
      <c r="D40" s="36" t="s">
        <v>21</v>
      </c>
      <c r="E40" s="37">
        <v>1</v>
      </c>
      <c r="F40" s="38">
        <f>5588</f>
        <v>5588</v>
      </c>
      <c r="G40" s="38">
        <f t="shared" si="1"/>
        <v>5588</v>
      </c>
      <c r="J40" s="31"/>
      <c r="K40" s="31"/>
      <c r="L40" s="31"/>
    </row>
    <row r="41" spans="2:12" x14ac:dyDescent="0.25">
      <c r="B41" s="34" t="s">
        <v>43</v>
      </c>
      <c r="C41" s="35" t="s">
        <v>34</v>
      </c>
      <c r="D41" s="36" t="s">
        <v>21</v>
      </c>
      <c r="E41" s="37">
        <v>1</v>
      </c>
      <c r="F41" s="38">
        <f>7621</f>
        <v>7621</v>
      </c>
      <c r="G41" s="38">
        <f t="shared" si="1"/>
        <v>7621</v>
      </c>
    </row>
    <row r="42" spans="2:12" x14ac:dyDescent="0.25">
      <c r="B42" s="39" t="s">
        <v>45</v>
      </c>
      <c r="C42" s="35" t="s">
        <v>44</v>
      </c>
      <c r="D42" s="36" t="s">
        <v>21</v>
      </c>
      <c r="E42" s="40">
        <v>2</v>
      </c>
      <c r="F42" s="41">
        <f>2005</f>
        <v>2005</v>
      </c>
      <c r="G42" s="38">
        <f t="shared" si="1"/>
        <v>4010</v>
      </c>
    </row>
    <row r="43" spans="2:12" ht="15.6" x14ac:dyDescent="0.25">
      <c r="B43" s="88"/>
      <c r="C43" s="88"/>
      <c r="D43" s="88"/>
      <c r="E43" s="42">
        <f>SUM(E33:E42)</f>
        <v>15</v>
      </c>
      <c r="F43" s="43">
        <f>SUM(F33:F42)</f>
        <v>48155</v>
      </c>
      <c r="G43" s="45">
        <f>SUM(G33:G42)</f>
        <v>60229</v>
      </c>
    </row>
  </sheetData>
  <mergeCells count="11">
    <mergeCell ref="J25:K25"/>
    <mergeCell ref="B10:C10"/>
    <mergeCell ref="D11:D22"/>
    <mergeCell ref="B22:C22"/>
    <mergeCell ref="B23:F23"/>
    <mergeCell ref="B43:D43"/>
    <mergeCell ref="C2:D2"/>
    <mergeCell ref="C3:D3"/>
    <mergeCell ref="C4:D4"/>
    <mergeCell ref="C5:D5"/>
    <mergeCell ref="B9:K9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"/>
  <sheetViews>
    <sheetView tabSelected="1" workbookViewId="0"/>
  </sheetViews>
  <sheetFormatPr defaultColWidth="9.109375" defaultRowHeight="13.8" x14ac:dyDescent="0.25"/>
  <cols>
    <col min="1" max="1" width="3.5546875" style="25" customWidth="1"/>
    <col min="2" max="2" width="17" style="25" customWidth="1"/>
    <col min="3" max="3" width="20" style="25" customWidth="1"/>
    <col min="4" max="4" width="13.6640625" style="25" customWidth="1"/>
    <col min="5" max="5" width="50" style="25" customWidth="1"/>
    <col min="6" max="6" width="12.88671875" style="25" bestFit="1" customWidth="1"/>
    <col min="7" max="7" width="17" style="25" bestFit="1" customWidth="1"/>
    <col min="8" max="8" width="10.88671875" style="25" bestFit="1" customWidth="1"/>
    <col min="9" max="9" width="24.44140625" style="25" bestFit="1" customWidth="1"/>
    <col min="10" max="10" width="18.109375" style="25" bestFit="1" customWidth="1"/>
    <col min="11" max="11" width="16" style="25" bestFit="1" customWidth="1"/>
    <col min="12" max="12" width="14.33203125" style="25" bestFit="1" customWidth="1"/>
    <col min="13" max="13" width="17.109375" style="25" customWidth="1"/>
    <col min="14" max="14" width="18.33203125" style="25" customWidth="1"/>
    <col min="15" max="16384" width="9.109375" style="25"/>
  </cols>
  <sheetData>
    <row r="1" spans="2:12" ht="15.75" customHeight="1" x14ac:dyDescent="0.25"/>
    <row r="2" spans="2:12" ht="20.100000000000001" customHeight="1" x14ac:dyDescent="0.25">
      <c r="B2" s="11" t="s">
        <v>8</v>
      </c>
      <c r="C2" s="100" t="s">
        <v>62</v>
      </c>
      <c r="D2" s="100"/>
    </row>
    <row r="3" spans="2:12" ht="20.100000000000001" customHeight="1" x14ac:dyDescent="0.25">
      <c r="B3" s="11" t="s">
        <v>12</v>
      </c>
      <c r="C3" s="100" t="s">
        <v>13</v>
      </c>
      <c r="D3" s="100"/>
    </row>
    <row r="4" spans="2:12" ht="20.100000000000001" customHeight="1" x14ac:dyDescent="0.25">
      <c r="B4" s="11" t="s">
        <v>16</v>
      </c>
      <c r="C4" s="101" t="s">
        <v>66</v>
      </c>
      <c r="D4" s="102"/>
    </row>
    <row r="5" spans="2:12" ht="20.100000000000001" customHeight="1" x14ac:dyDescent="0.25">
      <c r="B5" s="11" t="s">
        <v>9</v>
      </c>
      <c r="C5" s="103" t="s">
        <v>67</v>
      </c>
      <c r="D5" s="103"/>
    </row>
    <row r="6" spans="2:12" ht="20.100000000000001" customHeight="1" x14ac:dyDescent="0.25"/>
    <row r="8" spans="2:12" ht="18" x14ac:dyDescent="0.25">
      <c r="J8" s="104"/>
      <c r="K8" s="104"/>
    </row>
    <row r="9" spans="2:12" ht="21" x14ac:dyDescent="0.25">
      <c r="B9" s="93" t="s">
        <v>63</v>
      </c>
      <c r="C9" s="93"/>
      <c r="D9" s="93"/>
      <c r="E9" s="93"/>
      <c r="F9" s="93"/>
      <c r="G9" s="93"/>
      <c r="H9" s="93"/>
      <c r="I9" s="93"/>
      <c r="J9" s="93"/>
      <c r="K9" s="93"/>
    </row>
    <row r="10" spans="2:12" ht="27.6" x14ac:dyDescent="0.25">
      <c r="B10" s="79" t="s">
        <v>29</v>
      </c>
      <c r="C10" s="80"/>
      <c r="D10" s="2" t="s">
        <v>4</v>
      </c>
      <c r="E10" s="2" t="s">
        <v>6</v>
      </c>
      <c r="F10" s="1" t="s">
        <v>10</v>
      </c>
      <c r="G10" s="3" t="s">
        <v>7</v>
      </c>
      <c r="H10" s="4" t="s">
        <v>1</v>
      </c>
      <c r="I10" s="2" t="s">
        <v>11</v>
      </c>
      <c r="J10" s="2" t="s">
        <v>2</v>
      </c>
      <c r="K10" s="2" t="s">
        <v>3</v>
      </c>
    </row>
    <row r="11" spans="2:12" ht="18" customHeight="1" x14ac:dyDescent="0.25">
      <c r="B11" s="105" t="s">
        <v>64</v>
      </c>
      <c r="C11" s="106"/>
      <c r="D11" s="107">
        <v>45323</v>
      </c>
      <c r="E11" s="52" t="s">
        <v>58</v>
      </c>
      <c r="F11" s="53" t="s">
        <v>19</v>
      </c>
      <c r="G11" s="62">
        <v>40</v>
      </c>
      <c r="H11" s="71">
        <v>0.25</v>
      </c>
      <c r="I11" s="60" t="s">
        <v>64</v>
      </c>
      <c r="J11" s="55">
        <v>13759.6</v>
      </c>
      <c r="K11" s="54">
        <f>J11*H11*G11</f>
        <v>137596</v>
      </c>
      <c r="L11" s="61"/>
    </row>
    <row r="12" spans="2:12" ht="15.6" x14ac:dyDescent="0.25">
      <c r="B12" s="105" t="s">
        <v>64</v>
      </c>
      <c r="C12" s="106"/>
      <c r="D12" s="108"/>
      <c r="E12" s="52" t="s">
        <v>61</v>
      </c>
      <c r="F12" s="53" t="s">
        <v>19</v>
      </c>
      <c r="G12" s="63">
        <v>3</v>
      </c>
      <c r="H12" s="71">
        <v>0.3</v>
      </c>
      <c r="I12" s="60" t="s">
        <v>64</v>
      </c>
      <c r="J12" s="55">
        <v>13759.6</v>
      </c>
      <c r="K12" s="54">
        <f>J12*H12*G12</f>
        <v>12383.64</v>
      </c>
      <c r="L12" s="61"/>
    </row>
    <row r="13" spans="2:12" ht="15.6" x14ac:dyDescent="0.25">
      <c r="B13" s="105" t="s">
        <v>64</v>
      </c>
      <c r="C13" s="106"/>
      <c r="D13" s="108"/>
      <c r="E13" s="52" t="s">
        <v>68</v>
      </c>
      <c r="F13" s="53" t="s">
        <v>21</v>
      </c>
      <c r="G13" s="62">
        <v>30</v>
      </c>
      <c r="H13" s="72">
        <v>1</v>
      </c>
      <c r="I13" s="60" t="s">
        <v>64</v>
      </c>
      <c r="J13" s="55">
        <v>13759.6</v>
      </c>
      <c r="K13" s="54">
        <f>J13*H13*G13</f>
        <v>412788</v>
      </c>
      <c r="L13" s="61"/>
    </row>
    <row r="14" spans="2:12" ht="18" x14ac:dyDescent="0.25">
      <c r="B14" s="97" t="s">
        <v>5</v>
      </c>
      <c r="C14" s="98"/>
      <c r="D14" s="98"/>
      <c r="E14" s="98"/>
      <c r="F14" s="99"/>
      <c r="G14" s="57">
        <f>SUM(G11:G13)</f>
        <v>73</v>
      </c>
      <c r="H14" s="59"/>
      <c r="I14" s="56"/>
      <c r="J14" s="65"/>
      <c r="K14" s="66">
        <f>SUM(K11:K13)</f>
        <v>562767.64</v>
      </c>
      <c r="L14" s="29"/>
    </row>
    <row r="15" spans="2:12" ht="18" x14ac:dyDescent="0.25">
      <c r="J15" s="69" t="s">
        <v>59</v>
      </c>
      <c r="K15" s="77">
        <v>0.75</v>
      </c>
      <c r="L15" s="64"/>
    </row>
    <row r="16" spans="2:12" ht="18" x14ac:dyDescent="0.25">
      <c r="J16" s="75" t="s">
        <v>60</v>
      </c>
      <c r="K16" s="70">
        <f>K14-(K14*K15)</f>
        <v>140691.91000000003</v>
      </c>
      <c r="L16" s="58"/>
    </row>
    <row r="17" spans="2:12" x14ac:dyDescent="0.25">
      <c r="L17" s="58"/>
    </row>
    <row r="18" spans="2:12" x14ac:dyDescent="0.25">
      <c r="L18" s="58"/>
    </row>
    <row r="19" spans="2:12" x14ac:dyDescent="0.25">
      <c r="L19" s="58"/>
    </row>
    <row r="20" spans="2:12" hidden="1" x14ac:dyDescent="0.25">
      <c r="B20" s="67" t="s">
        <v>29</v>
      </c>
      <c r="C20" s="67" t="s">
        <v>30</v>
      </c>
      <c r="D20" s="67" t="s">
        <v>31</v>
      </c>
      <c r="E20" s="67" t="s">
        <v>32</v>
      </c>
      <c r="F20" s="33" t="s">
        <v>33</v>
      </c>
      <c r="G20" s="44" t="s">
        <v>49</v>
      </c>
      <c r="H20" s="14"/>
      <c r="I20" s="14"/>
      <c r="L20" s="58"/>
    </row>
    <row r="21" spans="2:12" hidden="1" x14ac:dyDescent="0.25">
      <c r="B21" s="34" t="s">
        <v>35</v>
      </c>
      <c r="C21" s="35" t="s">
        <v>34</v>
      </c>
      <c r="D21" s="36" t="s">
        <v>21</v>
      </c>
      <c r="E21" s="37"/>
      <c r="F21" s="38">
        <f>4875</f>
        <v>4875</v>
      </c>
      <c r="G21" s="38">
        <f>E21*F21</f>
        <v>0</v>
      </c>
      <c r="H21" s="14"/>
      <c r="I21" s="14"/>
      <c r="L21" s="58"/>
    </row>
    <row r="22" spans="2:12" hidden="1" x14ac:dyDescent="0.25">
      <c r="B22" s="34" t="s">
        <v>36</v>
      </c>
      <c r="C22" s="35" t="s">
        <v>34</v>
      </c>
      <c r="D22" s="36" t="s">
        <v>21</v>
      </c>
      <c r="E22" s="37"/>
      <c r="F22" s="38">
        <f>2784</f>
        <v>2784</v>
      </c>
      <c r="G22" s="38">
        <f t="shared" ref="G22:G31" si="0">E22*F22</f>
        <v>0</v>
      </c>
      <c r="H22" s="14"/>
      <c r="I22" s="14"/>
      <c r="L22" s="58"/>
    </row>
    <row r="23" spans="2:12" hidden="1" x14ac:dyDescent="0.25">
      <c r="B23" s="34" t="s">
        <v>37</v>
      </c>
      <c r="C23" s="35" t="s">
        <v>34</v>
      </c>
      <c r="D23" s="36" t="s">
        <v>21</v>
      </c>
      <c r="E23" s="37"/>
      <c r="F23" s="38">
        <f>2371</f>
        <v>2371</v>
      </c>
      <c r="G23" s="38">
        <f t="shared" si="0"/>
        <v>0</v>
      </c>
      <c r="H23" s="14"/>
      <c r="I23" s="14"/>
      <c r="L23" s="58"/>
    </row>
    <row r="24" spans="2:12" hidden="1" x14ac:dyDescent="0.25">
      <c r="B24" s="34" t="s">
        <v>38</v>
      </c>
      <c r="C24" s="35" t="s">
        <v>34</v>
      </c>
      <c r="D24" s="36" t="s">
        <v>21</v>
      </c>
      <c r="E24" s="37"/>
      <c r="F24" s="38">
        <f>6497</f>
        <v>6497</v>
      </c>
      <c r="G24" s="38">
        <f t="shared" si="0"/>
        <v>0</v>
      </c>
      <c r="H24" s="14"/>
      <c r="I24" s="14"/>
      <c r="L24" s="58"/>
    </row>
    <row r="25" spans="2:12" hidden="1" x14ac:dyDescent="0.25">
      <c r="B25" s="34" t="s">
        <v>39</v>
      </c>
      <c r="C25" s="35" t="s">
        <v>34</v>
      </c>
      <c r="D25" s="36" t="s">
        <v>21</v>
      </c>
      <c r="E25" s="37"/>
      <c r="F25" s="38">
        <f>2543</f>
        <v>2543</v>
      </c>
      <c r="G25" s="38">
        <f t="shared" si="0"/>
        <v>0</v>
      </c>
      <c r="H25" s="14"/>
      <c r="I25" s="14"/>
      <c r="L25" s="58"/>
    </row>
    <row r="26" spans="2:12" hidden="1" x14ac:dyDescent="0.25">
      <c r="B26" s="34" t="s">
        <v>50</v>
      </c>
      <c r="C26" s="35" t="s">
        <v>34</v>
      </c>
      <c r="D26" s="36" t="s">
        <v>21</v>
      </c>
      <c r="E26" s="37"/>
      <c r="F26" s="38">
        <f>2543</f>
        <v>2543</v>
      </c>
      <c r="G26" s="38">
        <f>E26*F26</f>
        <v>0</v>
      </c>
      <c r="H26" s="14"/>
      <c r="I26" s="14"/>
      <c r="L26" s="58"/>
    </row>
    <row r="27" spans="2:12" hidden="1" x14ac:dyDescent="0.25">
      <c r="B27" s="34" t="s">
        <v>40</v>
      </c>
      <c r="C27" s="35" t="s">
        <v>34</v>
      </c>
      <c r="D27" s="36" t="s">
        <v>21</v>
      </c>
      <c r="E27" s="37"/>
      <c r="F27" s="38">
        <f>5375</f>
        <v>5375</v>
      </c>
      <c r="G27" s="38">
        <f t="shared" si="0"/>
        <v>0</v>
      </c>
      <c r="H27" s="14"/>
      <c r="I27" s="14"/>
      <c r="L27" s="58"/>
    </row>
    <row r="28" spans="2:12" hidden="1" x14ac:dyDescent="0.25">
      <c r="B28" s="34" t="s">
        <v>41</v>
      </c>
      <c r="C28" s="35" t="s">
        <v>34</v>
      </c>
      <c r="D28" s="36" t="s">
        <v>21</v>
      </c>
      <c r="E28" s="37"/>
      <c r="F28" s="38">
        <f>8496</f>
        <v>8496</v>
      </c>
      <c r="G28" s="38">
        <f t="shared" si="0"/>
        <v>0</v>
      </c>
      <c r="H28" s="14"/>
      <c r="I28" s="14"/>
      <c r="L28" s="58"/>
    </row>
    <row r="29" spans="2:12" hidden="1" x14ac:dyDescent="0.25">
      <c r="B29" s="34" t="s">
        <v>42</v>
      </c>
      <c r="C29" s="35" t="s">
        <v>34</v>
      </c>
      <c r="D29" s="36" t="s">
        <v>21</v>
      </c>
      <c r="E29" s="37"/>
      <c r="F29" s="38">
        <f>5588</f>
        <v>5588</v>
      </c>
      <c r="G29" s="38">
        <f t="shared" si="0"/>
        <v>0</v>
      </c>
      <c r="H29" s="14"/>
      <c r="I29" s="14"/>
      <c r="L29" s="31"/>
    </row>
    <row r="30" spans="2:12" hidden="1" x14ac:dyDescent="0.25">
      <c r="B30" s="34" t="s">
        <v>43</v>
      </c>
      <c r="C30" s="35" t="s">
        <v>34</v>
      </c>
      <c r="D30" s="36" t="s">
        <v>21</v>
      </c>
      <c r="E30" s="37"/>
      <c r="F30" s="38">
        <f>7621</f>
        <v>7621</v>
      </c>
      <c r="G30" s="38">
        <f t="shared" si="0"/>
        <v>0</v>
      </c>
      <c r="H30" s="14"/>
      <c r="I30" s="14"/>
    </row>
    <row r="31" spans="2:12" hidden="1" x14ac:dyDescent="0.25">
      <c r="B31" s="39" t="s">
        <v>45</v>
      </c>
      <c r="C31" s="35" t="s">
        <v>44</v>
      </c>
      <c r="D31" s="36" t="s">
        <v>21</v>
      </c>
      <c r="E31" s="40"/>
      <c r="F31" s="41">
        <f>2005</f>
        <v>2005</v>
      </c>
      <c r="G31" s="38">
        <f t="shared" si="0"/>
        <v>0</v>
      </c>
      <c r="H31" s="14"/>
      <c r="I31" s="14"/>
    </row>
    <row r="32" spans="2:12" ht="15.6" hidden="1" x14ac:dyDescent="0.25">
      <c r="B32" s="88"/>
      <c r="C32" s="88"/>
      <c r="D32" s="88"/>
      <c r="E32" s="42">
        <f>SUM(E21:E31)</f>
        <v>0</v>
      </c>
      <c r="F32" s="43">
        <f>SUM(F21:F31)</f>
        <v>50698</v>
      </c>
      <c r="G32" s="45">
        <f>SUM(G21:G31)</f>
        <v>0</v>
      </c>
      <c r="H32" s="14"/>
      <c r="I32" s="14"/>
    </row>
    <row r="36" spans="2:7" ht="12.75" customHeight="1" x14ac:dyDescent="0.25">
      <c r="B36" s="95" t="s">
        <v>65</v>
      </c>
      <c r="C36" s="96"/>
      <c r="D36" s="96"/>
      <c r="E36" s="96"/>
      <c r="F36" s="96"/>
      <c r="G36" s="96"/>
    </row>
    <row r="37" spans="2:7" ht="21.75" customHeight="1" x14ac:dyDescent="0.25">
      <c r="B37" s="95"/>
      <c r="C37" s="96"/>
      <c r="D37" s="96"/>
      <c r="E37" s="96"/>
      <c r="F37" s="96"/>
    </row>
    <row r="38" spans="2:7" x14ac:dyDescent="0.25">
      <c r="B38" s="109" t="s">
        <v>69</v>
      </c>
    </row>
  </sheetData>
  <mergeCells count="15">
    <mergeCell ref="J8:K8"/>
    <mergeCell ref="B9:K9"/>
    <mergeCell ref="B10:C10"/>
    <mergeCell ref="B11:C11"/>
    <mergeCell ref="D11:D13"/>
    <mergeCell ref="B12:C12"/>
    <mergeCell ref="B13:C13"/>
    <mergeCell ref="B37:F37"/>
    <mergeCell ref="B14:F14"/>
    <mergeCell ref="B32:D32"/>
    <mergeCell ref="C2:D2"/>
    <mergeCell ref="C3:D3"/>
    <mergeCell ref="C4:D4"/>
    <mergeCell ref="C5:D5"/>
    <mergeCell ref="B36:G3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workbookViewId="0"/>
  </sheetViews>
  <sheetFormatPr defaultColWidth="9.109375" defaultRowHeight="13.8" x14ac:dyDescent="0.25"/>
  <cols>
    <col min="1" max="1" width="3.5546875" style="25" customWidth="1"/>
    <col min="2" max="2" width="17" style="25" customWidth="1"/>
    <col min="3" max="3" width="20" style="25" customWidth="1"/>
    <col min="4" max="4" width="13.6640625" style="25" customWidth="1"/>
    <col min="5" max="5" width="50" style="25" customWidth="1"/>
    <col min="6" max="6" width="12.88671875" style="25" bestFit="1" customWidth="1"/>
    <col min="7" max="7" width="17" style="25" bestFit="1" customWidth="1"/>
    <col min="8" max="8" width="10.88671875" style="25" bestFit="1" customWidth="1"/>
    <col min="9" max="9" width="24.44140625" style="25" bestFit="1" customWidth="1"/>
    <col min="10" max="10" width="18.109375" style="25" bestFit="1" customWidth="1"/>
    <col min="11" max="11" width="15" style="25" bestFit="1" customWidth="1"/>
    <col min="12" max="12" width="14.33203125" style="25" bestFit="1" customWidth="1"/>
    <col min="13" max="13" width="17.109375" style="25" customWidth="1"/>
    <col min="14" max="14" width="18.33203125" style="25" customWidth="1"/>
    <col min="15" max="16384" width="9.109375" style="25"/>
  </cols>
  <sheetData>
    <row r="1" spans="2:12" ht="15.75" customHeight="1" x14ac:dyDescent="0.25"/>
    <row r="2" spans="2:12" ht="20.100000000000001" customHeight="1" x14ac:dyDescent="0.25">
      <c r="B2" s="11" t="s">
        <v>8</v>
      </c>
      <c r="C2" s="100" t="s">
        <v>62</v>
      </c>
      <c r="D2" s="100"/>
    </row>
    <row r="3" spans="2:12" ht="20.100000000000001" customHeight="1" x14ac:dyDescent="0.25">
      <c r="B3" s="11" t="s">
        <v>12</v>
      </c>
      <c r="C3" s="100" t="s">
        <v>13</v>
      </c>
      <c r="D3" s="100"/>
    </row>
    <row r="4" spans="2:12" ht="20.100000000000001" customHeight="1" x14ac:dyDescent="0.25">
      <c r="B4" s="11" t="s">
        <v>16</v>
      </c>
      <c r="C4" s="101" t="s">
        <v>66</v>
      </c>
      <c r="D4" s="102"/>
    </row>
    <row r="5" spans="2:12" ht="20.100000000000001" customHeight="1" x14ac:dyDescent="0.25">
      <c r="B5" s="11" t="s">
        <v>9</v>
      </c>
      <c r="C5" s="103" t="s">
        <v>67</v>
      </c>
      <c r="D5" s="103"/>
    </row>
    <row r="6" spans="2:12" ht="20.100000000000001" customHeight="1" x14ac:dyDescent="0.25"/>
    <row r="8" spans="2:12" ht="18" x14ac:dyDescent="0.25">
      <c r="J8" s="104"/>
      <c r="K8" s="104"/>
    </row>
    <row r="9" spans="2:12" ht="21" x14ac:dyDescent="0.25">
      <c r="B9" s="93" t="s">
        <v>63</v>
      </c>
      <c r="C9" s="93"/>
      <c r="D9" s="93"/>
      <c r="E9" s="93"/>
      <c r="F9" s="93"/>
      <c r="G9" s="93"/>
      <c r="H9" s="93"/>
      <c r="I9" s="93"/>
      <c r="J9" s="93"/>
      <c r="K9" s="93"/>
    </row>
    <row r="10" spans="2:12" ht="27.6" x14ac:dyDescent="0.25">
      <c r="B10" s="79" t="s">
        <v>29</v>
      </c>
      <c r="C10" s="80"/>
      <c r="D10" s="2" t="s">
        <v>4</v>
      </c>
      <c r="E10" s="2" t="s">
        <v>6</v>
      </c>
      <c r="F10" s="1" t="s">
        <v>10</v>
      </c>
      <c r="G10" s="3" t="s">
        <v>7</v>
      </c>
      <c r="H10" s="4" t="s">
        <v>1</v>
      </c>
      <c r="I10" s="2" t="s">
        <v>11</v>
      </c>
      <c r="J10" s="2" t="s">
        <v>2</v>
      </c>
      <c r="K10" s="2" t="s">
        <v>3</v>
      </c>
    </row>
    <row r="11" spans="2:12" ht="18" customHeight="1" x14ac:dyDescent="0.25">
      <c r="B11" s="105" t="s">
        <v>64</v>
      </c>
      <c r="C11" s="106"/>
      <c r="D11" s="107">
        <v>45323</v>
      </c>
      <c r="E11" s="52" t="s">
        <v>58</v>
      </c>
      <c r="F11" s="53" t="s">
        <v>19</v>
      </c>
      <c r="G11" s="62">
        <v>20</v>
      </c>
      <c r="H11" s="71">
        <v>0.25</v>
      </c>
      <c r="I11" s="60" t="s">
        <v>64</v>
      </c>
      <c r="J11" s="55">
        <v>13759.6</v>
      </c>
      <c r="K11" s="54">
        <f>J11*H11*G11</f>
        <v>68798</v>
      </c>
      <c r="L11" s="61"/>
    </row>
    <row r="12" spans="2:12" ht="15.6" x14ac:dyDescent="0.25">
      <c r="B12" s="105" t="s">
        <v>64</v>
      </c>
      <c r="C12" s="106"/>
      <c r="D12" s="108"/>
      <c r="E12" s="52" t="s">
        <v>61</v>
      </c>
      <c r="F12" s="53" t="s">
        <v>19</v>
      </c>
      <c r="G12" s="63">
        <v>3</v>
      </c>
      <c r="H12" s="71">
        <v>0.3</v>
      </c>
      <c r="I12" s="60" t="s">
        <v>64</v>
      </c>
      <c r="J12" s="55">
        <v>13759.6</v>
      </c>
      <c r="K12" s="54">
        <f>J12*H12*G12</f>
        <v>12383.64</v>
      </c>
      <c r="L12" s="61"/>
    </row>
    <row r="13" spans="2:12" ht="15.6" x14ac:dyDescent="0.25">
      <c r="B13" s="105" t="s">
        <v>64</v>
      </c>
      <c r="C13" s="106"/>
      <c r="D13" s="108"/>
      <c r="E13" s="52" t="s">
        <v>68</v>
      </c>
      <c r="F13" s="53" t="s">
        <v>21</v>
      </c>
      <c r="G13" s="62">
        <v>20</v>
      </c>
      <c r="H13" s="72">
        <v>1</v>
      </c>
      <c r="I13" s="60" t="s">
        <v>64</v>
      </c>
      <c r="J13" s="55">
        <v>13759.6</v>
      </c>
      <c r="K13" s="54">
        <f>J13*H13*G13</f>
        <v>275192</v>
      </c>
      <c r="L13" s="61"/>
    </row>
    <row r="14" spans="2:12" ht="18" x14ac:dyDescent="0.25">
      <c r="B14" s="97" t="s">
        <v>5</v>
      </c>
      <c r="C14" s="98"/>
      <c r="D14" s="98"/>
      <c r="E14" s="98"/>
      <c r="F14" s="99"/>
      <c r="G14" s="57">
        <f>SUM(G11:G13)</f>
        <v>43</v>
      </c>
      <c r="H14" s="59"/>
      <c r="I14" s="56"/>
      <c r="J14" s="65"/>
      <c r="K14" s="66">
        <f>SUM(K11:K13)</f>
        <v>356373.64</v>
      </c>
      <c r="L14" s="29"/>
    </row>
    <row r="15" spans="2:12" ht="15.6" x14ac:dyDescent="0.25">
      <c r="J15" s="73" t="s">
        <v>59</v>
      </c>
      <c r="K15" s="78">
        <v>0.7</v>
      </c>
      <c r="L15" s="64"/>
    </row>
    <row r="16" spans="2:12" ht="15.6" x14ac:dyDescent="0.25">
      <c r="J16" s="74" t="s">
        <v>60</v>
      </c>
      <c r="K16" s="76">
        <f>K14-(K14*K15)</f>
        <v>106912.09200000003</v>
      </c>
      <c r="L16" s="58"/>
    </row>
    <row r="17" spans="2:12" x14ac:dyDescent="0.25">
      <c r="L17" s="58"/>
    </row>
    <row r="18" spans="2:12" x14ac:dyDescent="0.25">
      <c r="L18" s="58"/>
    </row>
    <row r="19" spans="2:12" x14ac:dyDescent="0.25">
      <c r="L19" s="58"/>
    </row>
    <row r="20" spans="2:12" hidden="1" x14ac:dyDescent="0.25">
      <c r="B20" s="68" t="s">
        <v>29</v>
      </c>
      <c r="C20" s="68" t="s">
        <v>30</v>
      </c>
      <c r="D20" s="68" t="s">
        <v>31</v>
      </c>
      <c r="E20" s="68" t="s">
        <v>32</v>
      </c>
      <c r="F20" s="33" t="s">
        <v>33</v>
      </c>
      <c r="G20" s="44" t="s">
        <v>49</v>
      </c>
      <c r="H20" s="14"/>
      <c r="I20" s="14"/>
      <c r="L20" s="58"/>
    </row>
    <row r="21" spans="2:12" hidden="1" x14ac:dyDescent="0.25">
      <c r="B21" s="34" t="s">
        <v>35</v>
      </c>
      <c r="C21" s="35" t="s">
        <v>34</v>
      </c>
      <c r="D21" s="36" t="s">
        <v>21</v>
      </c>
      <c r="E21" s="37"/>
      <c r="F21" s="38">
        <f>4875</f>
        <v>4875</v>
      </c>
      <c r="G21" s="38">
        <f>E21*F21</f>
        <v>0</v>
      </c>
      <c r="H21" s="14"/>
      <c r="I21" s="14"/>
      <c r="L21" s="58"/>
    </row>
    <row r="22" spans="2:12" hidden="1" x14ac:dyDescent="0.25">
      <c r="B22" s="34" t="s">
        <v>36</v>
      </c>
      <c r="C22" s="35" t="s">
        <v>34</v>
      </c>
      <c r="D22" s="36" t="s">
        <v>21</v>
      </c>
      <c r="E22" s="37"/>
      <c r="F22" s="38">
        <f>2784</f>
        <v>2784</v>
      </c>
      <c r="G22" s="38">
        <f t="shared" ref="G22:G31" si="0">E22*F22</f>
        <v>0</v>
      </c>
      <c r="H22" s="14"/>
      <c r="I22" s="14"/>
      <c r="L22" s="58"/>
    </row>
    <row r="23" spans="2:12" hidden="1" x14ac:dyDescent="0.25">
      <c r="B23" s="34" t="s">
        <v>37</v>
      </c>
      <c r="C23" s="35" t="s">
        <v>34</v>
      </c>
      <c r="D23" s="36" t="s">
        <v>21</v>
      </c>
      <c r="E23" s="37"/>
      <c r="F23" s="38">
        <f>2371</f>
        <v>2371</v>
      </c>
      <c r="G23" s="38">
        <f t="shared" si="0"/>
        <v>0</v>
      </c>
      <c r="H23" s="14"/>
      <c r="I23" s="14"/>
      <c r="L23" s="58"/>
    </row>
    <row r="24" spans="2:12" hidden="1" x14ac:dyDescent="0.25">
      <c r="B24" s="34" t="s">
        <v>38</v>
      </c>
      <c r="C24" s="35" t="s">
        <v>34</v>
      </c>
      <c r="D24" s="36" t="s">
        <v>21</v>
      </c>
      <c r="E24" s="37"/>
      <c r="F24" s="38">
        <f>6497</f>
        <v>6497</v>
      </c>
      <c r="G24" s="38">
        <f t="shared" si="0"/>
        <v>0</v>
      </c>
      <c r="H24" s="14"/>
      <c r="I24" s="14"/>
      <c r="L24" s="58"/>
    </row>
    <row r="25" spans="2:12" hidden="1" x14ac:dyDescent="0.25">
      <c r="B25" s="34" t="s">
        <v>39</v>
      </c>
      <c r="C25" s="35" t="s">
        <v>34</v>
      </c>
      <c r="D25" s="36" t="s">
        <v>21</v>
      </c>
      <c r="E25" s="37"/>
      <c r="F25" s="38">
        <f>2543</f>
        <v>2543</v>
      </c>
      <c r="G25" s="38">
        <f t="shared" si="0"/>
        <v>0</v>
      </c>
      <c r="H25" s="14"/>
      <c r="I25" s="14"/>
      <c r="L25" s="58"/>
    </row>
    <row r="26" spans="2:12" hidden="1" x14ac:dyDescent="0.25">
      <c r="B26" s="34" t="s">
        <v>50</v>
      </c>
      <c r="C26" s="35" t="s">
        <v>34</v>
      </c>
      <c r="D26" s="36" t="s">
        <v>21</v>
      </c>
      <c r="E26" s="37"/>
      <c r="F26" s="38">
        <f>2543</f>
        <v>2543</v>
      </c>
      <c r="G26" s="38">
        <f>E26*F26</f>
        <v>0</v>
      </c>
      <c r="H26" s="14"/>
      <c r="I26" s="14"/>
      <c r="L26" s="58"/>
    </row>
    <row r="27" spans="2:12" hidden="1" x14ac:dyDescent="0.25">
      <c r="B27" s="34" t="s">
        <v>40</v>
      </c>
      <c r="C27" s="35" t="s">
        <v>34</v>
      </c>
      <c r="D27" s="36" t="s">
        <v>21</v>
      </c>
      <c r="E27" s="37"/>
      <c r="F27" s="38">
        <f>5375</f>
        <v>5375</v>
      </c>
      <c r="G27" s="38">
        <f t="shared" si="0"/>
        <v>0</v>
      </c>
      <c r="H27" s="14"/>
      <c r="I27" s="14"/>
      <c r="L27" s="58"/>
    </row>
    <row r="28" spans="2:12" hidden="1" x14ac:dyDescent="0.25">
      <c r="B28" s="34" t="s">
        <v>41</v>
      </c>
      <c r="C28" s="35" t="s">
        <v>34</v>
      </c>
      <c r="D28" s="36" t="s">
        <v>21</v>
      </c>
      <c r="E28" s="37"/>
      <c r="F28" s="38">
        <f>8496</f>
        <v>8496</v>
      </c>
      <c r="G28" s="38">
        <f t="shared" si="0"/>
        <v>0</v>
      </c>
      <c r="H28" s="14"/>
      <c r="I28" s="14"/>
      <c r="L28" s="58"/>
    </row>
    <row r="29" spans="2:12" hidden="1" x14ac:dyDescent="0.25">
      <c r="B29" s="34" t="s">
        <v>42</v>
      </c>
      <c r="C29" s="35" t="s">
        <v>34</v>
      </c>
      <c r="D29" s="36" t="s">
        <v>21</v>
      </c>
      <c r="E29" s="37"/>
      <c r="F29" s="38">
        <f>5588</f>
        <v>5588</v>
      </c>
      <c r="G29" s="38">
        <f t="shared" si="0"/>
        <v>0</v>
      </c>
      <c r="H29" s="14"/>
      <c r="I29" s="14"/>
      <c r="L29" s="31"/>
    </row>
    <row r="30" spans="2:12" hidden="1" x14ac:dyDescent="0.25">
      <c r="B30" s="34" t="s">
        <v>43</v>
      </c>
      <c r="C30" s="35" t="s">
        <v>34</v>
      </c>
      <c r="D30" s="36" t="s">
        <v>21</v>
      </c>
      <c r="E30" s="37"/>
      <c r="F30" s="38">
        <f>7621</f>
        <v>7621</v>
      </c>
      <c r="G30" s="38">
        <f t="shared" si="0"/>
        <v>0</v>
      </c>
      <c r="H30" s="14"/>
      <c r="I30" s="14"/>
    </row>
    <row r="31" spans="2:12" hidden="1" x14ac:dyDescent="0.25">
      <c r="B31" s="39" t="s">
        <v>45</v>
      </c>
      <c r="C31" s="35" t="s">
        <v>44</v>
      </c>
      <c r="D31" s="36" t="s">
        <v>21</v>
      </c>
      <c r="E31" s="40"/>
      <c r="F31" s="41">
        <f>2005</f>
        <v>2005</v>
      </c>
      <c r="G31" s="38">
        <f t="shared" si="0"/>
        <v>0</v>
      </c>
      <c r="H31" s="14"/>
      <c r="I31" s="14"/>
    </row>
    <row r="32" spans="2:12" ht="15.6" hidden="1" x14ac:dyDescent="0.25">
      <c r="B32" s="88"/>
      <c r="C32" s="88"/>
      <c r="D32" s="88"/>
      <c r="E32" s="42">
        <f>SUM(E21:E31)</f>
        <v>0</v>
      </c>
      <c r="F32" s="43">
        <f>SUM(F21:F31)</f>
        <v>50698</v>
      </c>
      <c r="G32" s="45">
        <f>SUM(G21:G31)</f>
        <v>0</v>
      </c>
      <c r="H32" s="14"/>
      <c r="I32" s="14"/>
    </row>
    <row r="35" spans="2:7" ht="12.75" customHeight="1" x14ac:dyDescent="0.25">
      <c r="B35" s="95" t="s">
        <v>65</v>
      </c>
      <c r="C35" s="96"/>
      <c r="D35" s="96"/>
      <c r="E35" s="96"/>
      <c r="F35" s="96"/>
      <c r="G35" s="96"/>
    </row>
    <row r="36" spans="2:7" ht="14.25" customHeight="1" x14ac:dyDescent="0.25">
      <c r="B36" s="95"/>
      <c r="C36" s="96"/>
      <c r="D36" s="96"/>
      <c r="E36" s="96"/>
      <c r="F36" s="96"/>
    </row>
    <row r="37" spans="2:7" x14ac:dyDescent="0.25">
      <c r="B37" s="109" t="s">
        <v>69</v>
      </c>
    </row>
  </sheetData>
  <mergeCells count="15">
    <mergeCell ref="B35:G35"/>
    <mergeCell ref="B36:F36"/>
    <mergeCell ref="B32:D32"/>
    <mergeCell ref="B10:C10"/>
    <mergeCell ref="B11:C11"/>
    <mergeCell ref="D11:D13"/>
    <mergeCell ref="B12:C12"/>
    <mergeCell ref="B13:C13"/>
    <mergeCell ref="B14:F14"/>
    <mergeCell ref="C2:D2"/>
    <mergeCell ref="C3:D3"/>
    <mergeCell ref="C4:D4"/>
    <mergeCell ref="C5:D5"/>
    <mergeCell ref="J8:K8"/>
    <mergeCell ref="B9:K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6"/>
  <sheetViews>
    <sheetView workbookViewId="0"/>
  </sheetViews>
  <sheetFormatPr defaultColWidth="9.109375" defaultRowHeight="13.8" x14ac:dyDescent="0.25"/>
  <cols>
    <col min="1" max="1" width="3.5546875" style="25" customWidth="1"/>
    <col min="2" max="2" width="17" style="25" customWidth="1"/>
    <col min="3" max="3" width="20" style="25" customWidth="1"/>
    <col min="4" max="4" width="13.6640625" style="25" customWidth="1"/>
    <col min="5" max="5" width="50" style="25" customWidth="1"/>
    <col min="6" max="6" width="12.88671875" style="25" bestFit="1" customWidth="1"/>
    <col min="7" max="7" width="17" style="25" bestFit="1" customWidth="1"/>
    <col min="8" max="8" width="10.88671875" style="25" bestFit="1" customWidth="1"/>
    <col min="9" max="9" width="24.44140625" style="25" bestFit="1" customWidth="1"/>
    <col min="10" max="10" width="18.109375" style="25" bestFit="1" customWidth="1"/>
    <col min="11" max="11" width="19.33203125" style="25" customWidth="1"/>
    <col min="12" max="12" width="14.33203125" style="25" bestFit="1" customWidth="1"/>
    <col min="13" max="13" width="17.109375" style="25" customWidth="1"/>
    <col min="14" max="14" width="18.33203125" style="25" customWidth="1"/>
    <col min="15" max="16384" width="9.109375" style="25"/>
  </cols>
  <sheetData>
    <row r="1" spans="2:12" ht="15.75" customHeight="1" x14ac:dyDescent="0.25"/>
    <row r="2" spans="2:12" ht="20.100000000000001" customHeight="1" x14ac:dyDescent="0.25">
      <c r="B2" s="11" t="s">
        <v>8</v>
      </c>
      <c r="C2" s="100" t="s">
        <v>62</v>
      </c>
      <c r="D2" s="100"/>
    </row>
    <row r="3" spans="2:12" ht="20.100000000000001" customHeight="1" x14ac:dyDescent="0.25">
      <c r="B3" s="11" t="s">
        <v>12</v>
      </c>
      <c r="C3" s="100" t="s">
        <v>13</v>
      </c>
      <c r="D3" s="100"/>
    </row>
    <row r="4" spans="2:12" ht="20.100000000000001" customHeight="1" x14ac:dyDescent="0.25">
      <c r="B4" s="11" t="s">
        <v>16</v>
      </c>
      <c r="C4" s="101" t="s">
        <v>66</v>
      </c>
      <c r="D4" s="102"/>
    </row>
    <row r="5" spans="2:12" ht="20.100000000000001" customHeight="1" x14ac:dyDescent="0.25">
      <c r="B5" s="11" t="s">
        <v>9</v>
      </c>
      <c r="C5" s="103" t="s">
        <v>67</v>
      </c>
      <c r="D5" s="103"/>
    </row>
    <row r="6" spans="2:12" ht="20.100000000000001" customHeight="1" x14ac:dyDescent="0.25"/>
    <row r="8" spans="2:12" ht="18" x14ac:dyDescent="0.25">
      <c r="J8" s="104"/>
      <c r="K8" s="104"/>
    </row>
    <row r="9" spans="2:12" ht="21" x14ac:dyDescent="0.25">
      <c r="B9" s="93" t="s">
        <v>63</v>
      </c>
      <c r="C9" s="93"/>
      <c r="D9" s="93"/>
      <c r="E9" s="93"/>
      <c r="F9" s="93"/>
      <c r="G9" s="93"/>
      <c r="H9" s="93"/>
      <c r="I9" s="93"/>
      <c r="J9" s="93"/>
      <c r="K9" s="93"/>
    </row>
    <row r="10" spans="2:12" ht="27.6" x14ac:dyDescent="0.25">
      <c r="B10" s="79" t="s">
        <v>29</v>
      </c>
      <c r="C10" s="80"/>
      <c r="D10" s="2" t="s">
        <v>4</v>
      </c>
      <c r="E10" s="2" t="s">
        <v>6</v>
      </c>
      <c r="F10" s="1" t="s">
        <v>10</v>
      </c>
      <c r="G10" s="3" t="s">
        <v>7</v>
      </c>
      <c r="H10" s="4" t="s">
        <v>1</v>
      </c>
      <c r="I10" s="2" t="s">
        <v>11</v>
      </c>
      <c r="J10" s="2" t="s">
        <v>2</v>
      </c>
      <c r="K10" s="2" t="s">
        <v>3</v>
      </c>
    </row>
    <row r="11" spans="2:12" ht="18" customHeight="1" x14ac:dyDescent="0.25">
      <c r="B11" s="105" t="s">
        <v>64</v>
      </c>
      <c r="C11" s="106"/>
      <c r="D11" s="107">
        <v>45323</v>
      </c>
      <c r="E11" s="52" t="s">
        <v>58</v>
      </c>
      <c r="F11" s="53" t="s">
        <v>19</v>
      </c>
      <c r="G11" s="62">
        <v>16</v>
      </c>
      <c r="H11" s="71">
        <v>0.25</v>
      </c>
      <c r="I11" s="60" t="s">
        <v>64</v>
      </c>
      <c r="J11" s="55">
        <v>13759.6</v>
      </c>
      <c r="K11" s="54">
        <f>J11*H11*G11</f>
        <v>55038.400000000001</v>
      </c>
      <c r="L11" s="61"/>
    </row>
    <row r="12" spans="2:12" ht="15.6" x14ac:dyDescent="0.25">
      <c r="B12" s="105" t="s">
        <v>64</v>
      </c>
      <c r="C12" s="106"/>
      <c r="D12" s="108"/>
      <c r="E12" s="52" t="s">
        <v>61</v>
      </c>
      <c r="F12" s="53" t="s">
        <v>19</v>
      </c>
      <c r="G12" s="63">
        <v>3</v>
      </c>
      <c r="H12" s="71">
        <v>0.3</v>
      </c>
      <c r="I12" s="60" t="s">
        <v>64</v>
      </c>
      <c r="J12" s="55">
        <v>13759.6</v>
      </c>
      <c r="K12" s="54">
        <f>J12*H12*G12</f>
        <v>12383.64</v>
      </c>
      <c r="L12" s="61"/>
    </row>
    <row r="13" spans="2:12" ht="15.6" x14ac:dyDescent="0.25">
      <c r="B13" s="105" t="s">
        <v>64</v>
      </c>
      <c r="C13" s="106"/>
      <c r="D13" s="108"/>
      <c r="E13" s="52" t="s">
        <v>68</v>
      </c>
      <c r="F13" s="53" t="s">
        <v>21</v>
      </c>
      <c r="G13" s="62">
        <v>10</v>
      </c>
      <c r="H13" s="72">
        <v>1</v>
      </c>
      <c r="I13" s="60" t="s">
        <v>64</v>
      </c>
      <c r="J13" s="55">
        <v>13759.6</v>
      </c>
      <c r="K13" s="54">
        <f>J13*H13*G13</f>
        <v>137596</v>
      </c>
      <c r="L13" s="61"/>
    </row>
    <row r="14" spans="2:12" ht="18" x14ac:dyDescent="0.25">
      <c r="B14" s="97" t="s">
        <v>5</v>
      </c>
      <c r="C14" s="98"/>
      <c r="D14" s="98"/>
      <c r="E14" s="98"/>
      <c r="F14" s="99"/>
      <c r="G14" s="57">
        <f>SUM(G11:G13)</f>
        <v>29</v>
      </c>
      <c r="H14" s="59"/>
      <c r="I14" s="56"/>
      <c r="J14" s="65"/>
      <c r="K14" s="66">
        <f>SUM(K11:K13)</f>
        <v>205018.04</v>
      </c>
      <c r="L14" s="29"/>
    </row>
    <row r="15" spans="2:12" ht="18" x14ac:dyDescent="0.25">
      <c r="J15" s="69" t="s">
        <v>59</v>
      </c>
      <c r="K15" s="77">
        <v>0.65</v>
      </c>
      <c r="L15" s="64"/>
    </row>
    <row r="16" spans="2:12" ht="18" x14ac:dyDescent="0.25">
      <c r="J16" s="75" t="s">
        <v>60</v>
      </c>
      <c r="K16" s="70">
        <f>K14-(K14*K15)</f>
        <v>71756.313999999984</v>
      </c>
      <c r="L16" s="58"/>
    </row>
    <row r="17" spans="2:12" x14ac:dyDescent="0.25">
      <c r="L17" s="58"/>
    </row>
    <row r="18" spans="2:12" hidden="1" x14ac:dyDescent="0.25">
      <c r="B18" s="68" t="s">
        <v>29</v>
      </c>
      <c r="C18" s="68" t="s">
        <v>30</v>
      </c>
      <c r="D18" s="68" t="s">
        <v>31</v>
      </c>
      <c r="E18" s="68" t="s">
        <v>32</v>
      </c>
      <c r="F18" s="33" t="s">
        <v>33</v>
      </c>
      <c r="G18" s="44" t="s">
        <v>49</v>
      </c>
      <c r="H18" s="14"/>
      <c r="I18" s="14"/>
      <c r="L18" s="58"/>
    </row>
    <row r="19" spans="2:12" hidden="1" x14ac:dyDescent="0.25">
      <c r="B19" s="34" t="s">
        <v>35</v>
      </c>
      <c r="C19" s="35" t="s">
        <v>34</v>
      </c>
      <c r="D19" s="36" t="s">
        <v>21</v>
      </c>
      <c r="E19" s="37"/>
      <c r="F19" s="38">
        <f>4875</f>
        <v>4875</v>
      </c>
      <c r="G19" s="38">
        <f>E19*F19</f>
        <v>0</v>
      </c>
      <c r="H19" s="14"/>
      <c r="I19" s="14"/>
      <c r="L19" s="58"/>
    </row>
    <row r="20" spans="2:12" hidden="1" x14ac:dyDescent="0.25">
      <c r="B20" s="34" t="s">
        <v>36</v>
      </c>
      <c r="C20" s="35" t="s">
        <v>34</v>
      </c>
      <c r="D20" s="36" t="s">
        <v>21</v>
      </c>
      <c r="E20" s="37"/>
      <c r="F20" s="38">
        <f>2784</f>
        <v>2784</v>
      </c>
      <c r="G20" s="38">
        <f t="shared" ref="G20:G29" si="0">E20*F20</f>
        <v>0</v>
      </c>
      <c r="H20" s="14"/>
      <c r="I20" s="14"/>
      <c r="L20" s="58"/>
    </row>
    <row r="21" spans="2:12" hidden="1" x14ac:dyDescent="0.25">
      <c r="B21" s="34" t="s">
        <v>37</v>
      </c>
      <c r="C21" s="35" t="s">
        <v>34</v>
      </c>
      <c r="D21" s="36" t="s">
        <v>21</v>
      </c>
      <c r="E21" s="37"/>
      <c r="F21" s="38">
        <f>2371</f>
        <v>2371</v>
      </c>
      <c r="G21" s="38">
        <f t="shared" si="0"/>
        <v>0</v>
      </c>
      <c r="H21" s="14"/>
      <c r="I21" s="14"/>
      <c r="L21" s="58"/>
    </row>
    <row r="22" spans="2:12" hidden="1" x14ac:dyDescent="0.25">
      <c r="B22" s="34" t="s">
        <v>38</v>
      </c>
      <c r="C22" s="35" t="s">
        <v>34</v>
      </c>
      <c r="D22" s="36" t="s">
        <v>21</v>
      </c>
      <c r="E22" s="37"/>
      <c r="F22" s="38">
        <f>6497</f>
        <v>6497</v>
      </c>
      <c r="G22" s="38">
        <f t="shared" si="0"/>
        <v>0</v>
      </c>
      <c r="H22" s="14"/>
      <c r="I22" s="14"/>
      <c r="L22" s="58"/>
    </row>
    <row r="23" spans="2:12" hidden="1" x14ac:dyDescent="0.25">
      <c r="B23" s="34" t="s">
        <v>39</v>
      </c>
      <c r="C23" s="35" t="s">
        <v>34</v>
      </c>
      <c r="D23" s="36" t="s">
        <v>21</v>
      </c>
      <c r="E23" s="37"/>
      <c r="F23" s="38">
        <f>2543</f>
        <v>2543</v>
      </c>
      <c r="G23" s="38">
        <f t="shared" si="0"/>
        <v>0</v>
      </c>
      <c r="H23" s="14"/>
      <c r="I23" s="14"/>
      <c r="L23" s="58"/>
    </row>
    <row r="24" spans="2:12" hidden="1" x14ac:dyDescent="0.25">
      <c r="B24" s="34" t="s">
        <v>50</v>
      </c>
      <c r="C24" s="35" t="s">
        <v>34</v>
      </c>
      <c r="D24" s="36" t="s">
        <v>21</v>
      </c>
      <c r="E24" s="37"/>
      <c r="F24" s="38">
        <f>2543</f>
        <v>2543</v>
      </c>
      <c r="G24" s="38">
        <f>E24*F24</f>
        <v>0</v>
      </c>
      <c r="H24" s="14"/>
      <c r="I24" s="14"/>
      <c r="L24" s="58"/>
    </row>
    <row r="25" spans="2:12" hidden="1" x14ac:dyDescent="0.25">
      <c r="B25" s="34" t="s">
        <v>40</v>
      </c>
      <c r="C25" s="35" t="s">
        <v>34</v>
      </c>
      <c r="D25" s="36" t="s">
        <v>21</v>
      </c>
      <c r="E25" s="37"/>
      <c r="F25" s="38">
        <f>5375</f>
        <v>5375</v>
      </c>
      <c r="G25" s="38">
        <f t="shared" si="0"/>
        <v>0</v>
      </c>
      <c r="H25" s="14"/>
      <c r="I25" s="14"/>
      <c r="L25" s="58"/>
    </row>
    <row r="26" spans="2:12" hidden="1" x14ac:dyDescent="0.25">
      <c r="B26" s="34" t="s">
        <v>41</v>
      </c>
      <c r="C26" s="35" t="s">
        <v>34</v>
      </c>
      <c r="D26" s="36" t="s">
        <v>21</v>
      </c>
      <c r="E26" s="37"/>
      <c r="F26" s="38">
        <f>8496</f>
        <v>8496</v>
      </c>
      <c r="G26" s="38">
        <f t="shared" si="0"/>
        <v>0</v>
      </c>
      <c r="H26" s="14"/>
      <c r="I26" s="14"/>
      <c r="L26" s="58"/>
    </row>
    <row r="27" spans="2:12" hidden="1" x14ac:dyDescent="0.25">
      <c r="B27" s="34" t="s">
        <v>42</v>
      </c>
      <c r="C27" s="35" t="s">
        <v>34</v>
      </c>
      <c r="D27" s="36" t="s">
        <v>21</v>
      </c>
      <c r="E27" s="37"/>
      <c r="F27" s="38">
        <f>5588</f>
        <v>5588</v>
      </c>
      <c r="G27" s="38">
        <f t="shared" si="0"/>
        <v>0</v>
      </c>
      <c r="H27" s="14"/>
      <c r="I27" s="14"/>
      <c r="L27" s="31"/>
    </row>
    <row r="28" spans="2:12" hidden="1" x14ac:dyDescent="0.25">
      <c r="B28" s="34" t="s">
        <v>43</v>
      </c>
      <c r="C28" s="35" t="s">
        <v>34</v>
      </c>
      <c r="D28" s="36" t="s">
        <v>21</v>
      </c>
      <c r="E28" s="37"/>
      <c r="F28" s="38">
        <f>7621</f>
        <v>7621</v>
      </c>
      <c r="G28" s="38">
        <f t="shared" si="0"/>
        <v>0</v>
      </c>
      <c r="H28" s="14"/>
      <c r="I28" s="14"/>
    </row>
    <row r="29" spans="2:12" hidden="1" x14ac:dyDescent="0.25">
      <c r="B29" s="39" t="s">
        <v>45</v>
      </c>
      <c r="C29" s="35" t="s">
        <v>44</v>
      </c>
      <c r="D29" s="36" t="s">
        <v>21</v>
      </c>
      <c r="E29" s="40"/>
      <c r="F29" s="41">
        <f>2005</f>
        <v>2005</v>
      </c>
      <c r="G29" s="38">
        <f t="shared" si="0"/>
        <v>0</v>
      </c>
      <c r="H29" s="14"/>
      <c r="I29" s="14"/>
    </row>
    <row r="30" spans="2:12" ht="15.6" hidden="1" x14ac:dyDescent="0.25">
      <c r="B30" s="88"/>
      <c r="C30" s="88"/>
      <c r="D30" s="88"/>
      <c r="E30" s="42">
        <f>SUM(E19:E29)</f>
        <v>0</v>
      </c>
      <c r="F30" s="43">
        <f>SUM(F19:F29)</f>
        <v>50698</v>
      </c>
      <c r="G30" s="45">
        <f>SUM(G19:G29)</f>
        <v>0</v>
      </c>
      <c r="H30" s="14"/>
      <c r="I30" s="14"/>
    </row>
    <row r="34" spans="2:7" ht="12.75" customHeight="1" x14ac:dyDescent="0.25">
      <c r="B34" s="95" t="s">
        <v>65</v>
      </c>
      <c r="C34" s="96"/>
      <c r="D34" s="96"/>
      <c r="E34" s="96"/>
      <c r="F34" s="96"/>
      <c r="G34" s="96"/>
    </row>
    <row r="35" spans="2:7" ht="21.75" customHeight="1" x14ac:dyDescent="0.25">
      <c r="B35" s="95"/>
      <c r="C35" s="96"/>
      <c r="D35" s="96"/>
      <c r="E35" s="96"/>
      <c r="F35" s="96"/>
    </row>
    <row r="36" spans="2:7" x14ac:dyDescent="0.25">
      <c r="B36" s="109" t="s">
        <v>69</v>
      </c>
    </row>
  </sheetData>
  <mergeCells count="15">
    <mergeCell ref="B34:G34"/>
    <mergeCell ref="B35:F35"/>
    <mergeCell ref="B30:D30"/>
    <mergeCell ref="B10:C10"/>
    <mergeCell ref="B11:C11"/>
    <mergeCell ref="D11:D13"/>
    <mergeCell ref="B12:C12"/>
    <mergeCell ref="B13:C13"/>
    <mergeCell ref="B14:F14"/>
    <mergeCell ref="C2:D2"/>
    <mergeCell ref="C3:D3"/>
    <mergeCell ref="C4:D4"/>
    <mergeCell ref="C5:D5"/>
    <mergeCell ref="J8:K8"/>
    <mergeCell ref="B9:K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C689D4-AEBE-4E30-8854-CC85D328B920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PROJETO BASE</vt:lpstr>
      <vt:lpstr>ouro</vt:lpstr>
      <vt:lpstr>prata</vt:lpstr>
      <vt:lpstr>bronze</vt:lpstr>
    </vt:vector>
  </TitlesOfParts>
  <Company>Rádio e Televisão Record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mamsilva</dc:creator>
  <cp:lastModifiedBy>Joyce Luque Bastos Berthaud</cp:lastModifiedBy>
  <dcterms:created xsi:type="dcterms:W3CDTF">2010-10-14T19:08:52Z</dcterms:created>
  <dcterms:modified xsi:type="dcterms:W3CDTF">2024-02-08T14:36:03Z</dcterms:modified>
</cp:coreProperties>
</file>